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an\Dropbox\Parish Councils\Landford\Banking &amp; Finance\Accounts\2021-22\"/>
    </mc:Choice>
  </mc:AlternateContent>
  <xr:revisionPtr revIDLastSave="0" documentId="13_ncr:1_{A716E22C-C882-4F23-9A16-83226E60994E}" xr6:coauthVersionLast="46" xr6:coauthVersionMax="46" xr10:uidLastSave="{00000000-0000-0000-0000-000000000000}"/>
  <bookViews>
    <workbookView xWindow="1210" yWindow="330" windowWidth="17200" windowHeight="9680" tabRatio="1000" xr2:uid="{00000000-000D-0000-FFFF-FFFF00000000}"/>
  </bookViews>
  <sheets>
    <sheet name="Asset List" sheetId="4" r:id="rId1"/>
  </sheets>
  <definedNames>
    <definedName name="_xlnm._FilterDatabase" localSheetId="0" hidden="1">'Asset List'!$A$1:$A$115</definedName>
    <definedName name="_xlnm.Print_Area" localSheetId="0">'Asset List'!$A$1:$AG$82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0" i="4" l="1"/>
  <c r="E80" i="4"/>
  <c r="AG79" i="4"/>
  <c r="AG78" i="4"/>
  <c r="AG77" i="4"/>
  <c r="AG76" i="4"/>
  <c r="AG75" i="4"/>
  <c r="AE80" i="4"/>
  <c r="AF80" i="4"/>
  <c r="AG74" i="4"/>
  <c r="AG73" i="4"/>
  <c r="AG72" i="4"/>
  <c r="AG71" i="4"/>
  <c r="AG70" i="4"/>
  <c r="AG69" i="4"/>
  <c r="AG68" i="4"/>
  <c r="AG67" i="4"/>
  <c r="AG66" i="4"/>
  <c r="AG65" i="4"/>
  <c r="AG64" i="4"/>
  <c r="AG63" i="4"/>
  <c r="AG54" i="4"/>
  <c r="AG53" i="4"/>
  <c r="AG52" i="4"/>
  <c r="AG50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4" i="4"/>
  <c r="AG23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55" i="4" s="1"/>
  <c r="AG62" i="4" s="1"/>
  <c r="V25" i="4"/>
  <c r="W25" i="4" s="1"/>
  <c r="X25" i="4" s="1"/>
  <c r="Y25" i="4" s="1"/>
  <c r="Z25" i="4" s="1"/>
  <c r="AA25" i="4" s="1"/>
  <c r="AB25" i="4" s="1"/>
  <c r="AC25" i="4" s="1"/>
  <c r="AD25" i="4" s="1"/>
  <c r="AG80" i="4" l="1"/>
  <c r="AE74" i="4" l="1"/>
  <c r="AF74" i="4" s="1"/>
  <c r="AD75" i="4" l="1"/>
  <c r="AE72" i="4"/>
  <c r="AF72" i="4" s="1"/>
  <c r="AE73" i="4"/>
  <c r="AF73" i="4" s="1"/>
  <c r="AD71" i="4" l="1"/>
  <c r="AE71" i="4" s="1"/>
  <c r="AF71" i="4" s="1"/>
  <c r="AD67" i="4" l="1"/>
  <c r="AD68" i="4"/>
  <c r="AE68" i="4" s="1"/>
  <c r="AF68" i="4" s="1"/>
  <c r="AD69" i="4"/>
  <c r="AE69" i="4" s="1"/>
  <c r="AF69" i="4" s="1"/>
  <c r="AD70" i="4"/>
  <c r="AE70" i="4" s="1"/>
  <c r="AF70" i="4" s="1"/>
  <c r="AE67" i="4" l="1"/>
  <c r="AF67" i="4" l="1"/>
  <c r="E55" i="4" l="1"/>
  <c r="AB62" i="4" l="1"/>
  <c r="AB80" i="4" s="1"/>
  <c r="AA62" i="4"/>
  <c r="AA80" i="4" s="1"/>
  <c r="Z62" i="4"/>
  <c r="Z80" i="4" s="1"/>
  <c r="Y62" i="4"/>
  <c r="Y80" i="4" s="1"/>
  <c r="X62" i="4"/>
  <c r="X80" i="4" s="1"/>
  <c r="W62" i="4"/>
  <c r="W80" i="4" s="1"/>
  <c r="V62" i="4"/>
  <c r="V80" i="4" s="1"/>
  <c r="U62" i="4"/>
  <c r="U80" i="4" s="1"/>
  <c r="T62" i="4"/>
  <c r="T80" i="4" s="1"/>
  <c r="S62" i="4"/>
  <c r="S80" i="4" s="1"/>
  <c r="R62" i="4"/>
  <c r="R80" i="4" s="1"/>
  <c r="Q62" i="4"/>
  <c r="Q80" i="4" s="1"/>
  <c r="P62" i="4"/>
  <c r="P80" i="4" s="1"/>
  <c r="O62" i="4"/>
  <c r="O80" i="4" s="1"/>
  <c r="N62" i="4"/>
  <c r="N80" i="4" s="1"/>
  <c r="M62" i="4"/>
  <c r="M80" i="4" s="1"/>
  <c r="L62" i="4"/>
  <c r="L80" i="4" s="1"/>
  <c r="K62" i="4"/>
  <c r="K80" i="4" s="1"/>
  <c r="J62" i="4"/>
  <c r="J80" i="4" s="1"/>
  <c r="I62" i="4"/>
  <c r="I80" i="4" s="1"/>
  <c r="H62" i="4"/>
  <c r="H80" i="4" s="1"/>
  <c r="G62" i="4"/>
  <c r="G80" i="4" s="1"/>
  <c r="AC64" i="4" l="1"/>
  <c r="AD64" i="4" s="1"/>
  <c r="AE64" i="4" s="1"/>
  <c r="AF64" i="4" s="1"/>
  <c r="AC65" i="4"/>
  <c r="AD65" i="4" s="1"/>
  <c r="AE65" i="4" s="1"/>
  <c r="AF65" i="4" s="1"/>
  <c r="AC66" i="4"/>
  <c r="AD66" i="4" s="1"/>
  <c r="AE66" i="4" s="1"/>
  <c r="AF66" i="4" s="1"/>
  <c r="E62" i="4"/>
  <c r="S7" i="4"/>
  <c r="T7" i="4" s="1"/>
  <c r="U7" i="4" s="1"/>
  <c r="V7" i="4" s="1"/>
  <c r="W7" i="4" s="1"/>
  <c r="S8" i="4"/>
  <c r="T8" i="4" s="1"/>
  <c r="U8" i="4" s="1"/>
  <c r="V8" i="4" s="1"/>
  <c r="W8" i="4" s="1"/>
  <c r="X8" i="4" s="1"/>
  <c r="Y8" i="4" s="1"/>
  <c r="Z8" i="4" s="1"/>
  <c r="AA8" i="4" s="1"/>
  <c r="AB8" i="4" s="1"/>
  <c r="AC8" i="4" s="1"/>
  <c r="AD8" i="4" s="1"/>
  <c r="S9" i="4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U10" i="4"/>
  <c r="V10" i="4" s="1"/>
  <c r="W10" i="4" s="1"/>
  <c r="X10" i="4" s="1"/>
  <c r="Y10" i="4" s="1"/>
  <c r="Z10" i="4" s="1"/>
  <c r="AA10" i="4" s="1"/>
  <c r="AB10" i="4" s="1"/>
  <c r="AC10" i="4" s="1"/>
  <c r="S11" i="4"/>
  <c r="T11" i="4" s="1"/>
  <c r="U11" i="4" s="1"/>
  <c r="V11" i="4" s="1"/>
  <c r="W11" i="4" s="1"/>
  <c r="X11" i="4" s="1"/>
  <c r="Y11" i="4" s="1"/>
  <c r="Z11" i="4" s="1"/>
  <c r="AA11" i="4" s="1"/>
  <c r="AB11" i="4" s="1"/>
  <c r="AC11" i="4" s="1"/>
  <c r="AD11" i="4" s="1"/>
  <c r="AE11" i="4" s="1"/>
  <c r="AF11" i="4" s="1"/>
  <c r="S12" i="4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AD12" i="4" s="1"/>
  <c r="AE12" i="4" s="1"/>
  <c r="AF12" i="4" s="1"/>
  <c r="T13" i="4"/>
  <c r="U13" i="4" s="1"/>
  <c r="V13" i="4" s="1"/>
  <c r="W13" i="4" s="1"/>
  <c r="X13" i="4" s="1"/>
  <c r="Y13" i="4" s="1"/>
  <c r="Z13" i="4" s="1"/>
  <c r="AA13" i="4" s="1"/>
  <c r="AB13" i="4" s="1"/>
  <c r="AC13" i="4" s="1"/>
  <c r="AD13" i="4" s="1"/>
  <c r="AE13" i="4" s="1"/>
  <c r="AF13" i="4" s="1"/>
  <c r="S14" i="4"/>
  <c r="T14" i="4" s="1"/>
  <c r="U14" i="4" s="1"/>
  <c r="V14" i="4" s="1"/>
  <c r="W14" i="4" s="1"/>
  <c r="X14" i="4" s="1"/>
  <c r="Y14" i="4" s="1"/>
  <c r="Z14" i="4" s="1"/>
  <c r="AA14" i="4" s="1"/>
  <c r="AB14" i="4" s="1"/>
  <c r="AC14" i="4" s="1"/>
  <c r="AD14" i="4" s="1"/>
  <c r="AE14" i="4" s="1"/>
  <c r="AF14" i="4" s="1"/>
  <c r="S15" i="4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D15" i="4" s="1"/>
  <c r="S16" i="4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S17" i="4"/>
  <c r="T17" i="4" s="1"/>
  <c r="U17" i="4" s="1"/>
  <c r="V17" i="4" s="1"/>
  <c r="W17" i="4" s="1"/>
  <c r="X17" i="4" s="1"/>
  <c r="Y17" i="4" s="1"/>
  <c r="Z17" i="4" s="1"/>
  <c r="AA17" i="4" s="1"/>
  <c r="AB17" i="4" s="1"/>
  <c r="AC17" i="4" s="1"/>
  <c r="T18" i="4"/>
  <c r="U18" i="4" s="1"/>
  <c r="V18" i="4" s="1"/>
  <c r="W18" i="4" s="1"/>
  <c r="X18" i="4" s="1"/>
  <c r="Y18" i="4" s="1"/>
  <c r="Z18" i="4" s="1"/>
  <c r="AA18" i="4" s="1"/>
  <c r="AB18" i="4" s="1"/>
  <c r="AC18" i="4" s="1"/>
  <c r="AD18" i="4" s="1"/>
  <c r="AE18" i="4" s="1"/>
  <c r="AF18" i="4" s="1"/>
  <c r="T19" i="4"/>
  <c r="U19" i="4" s="1"/>
  <c r="V19" i="4" s="1"/>
  <c r="W19" i="4" s="1"/>
  <c r="X19" i="4" s="1"/>
  <c r="Y19" i="4" s="1"/>
  <c r="Z19" i="4" s="1"/>
  <c r="AA19" i="4" s="1"/>
  <c r="AB19" i="4" s="1"/>
  <c r="AC19" i="4" s="1"/>
  <c r="AD19" i="4" s="1"/>
  <c r="AE19" i="4" s="1"/>
  <c r="AF19" i="4" s="1"/>
  <c r="U20" i="4"/>
  <c r="V20" i="4" s="1"/>
  <c r="W20" i="4" s="1"/>
  <c r="X20" i="4" s="1"/>
  <c r="Y20" i="4" s="1"/>
  <c r="Z20" i="4" s="1"/>
  <c r="AA20" i="4" s="1"/>
  <c r="AB20" i="4" s="1"/>
  <c r="AC20" i="4" s="1"/>
  <c r="U21" i="4"/>
  <c r="V21" i="4" s="1"/>
  <c r="W21" i="4" s="1"/>
  <c r="X21" i="4" s="1"/>
  <c r="Y21" i="4" s="1"/>
  <c r="Z21" i="4" s="1"/>
  <c r="AA21" i="4" s="1"/>
  <c r="AB21" i="4" s="1"/>
  <c r="AC21" i="4" s="1"/>
  <c r="AD21" i="4" s="1"/>
  <c r="AE21" i="4" s="1"/>
  <c r="AF21" i="4" s="1"/>
  <c r="V22" i="4"/>
  <c r="W22" i="4" s="1"/>
  <c r="X22" i="4" s="1"/>
  <c r="Y22" i="4" s="1"/>
  <c r="Z22" i="4" s="1"/>
  <c r="AA22" i="4" s="1"/>
  <c r="AB22" i="4" s="1"/>
  <c r="AC22" i="4" s="1"/>
  <c r="AD22" i="4" s="1"/>
  <c r="V23" i="4"/>
  <c r="V24" i="4"/>
  <c r="W24" i="4" s="1"/>
  <c r="X24" i="4" s="1"/>
  <c r="Y24" i="4" s="1"/>
  <c r="Z24" i="4" s="1"/>
  <c r="AA24" i="4" s="1"/>
  <c r="AB24" i="4" s="1"/>
  <c r="AC24" i="4" s="1"/>
  <c r="AD24" i="4" s="1"/>
  <c r="AE24" i="4" s="1"/>
  <c r="AF24" i="4" s="1"/>
  <c r="W26" i="4"/>
  <c r="X26" i="4" s="1"/>
  <c r="Y26" i="4" s="1"/>
  <c r="Z26" i="4" s="1"/>
  <c r="AA26" i="4" s="1"/>
  <c r="AB26" i="4" s="1"/>
  <c r="AC26" i="4" s="1"/>
  <c r="AD26" i="4" s="1"/>
  <c r="AE26" i="4" s="1"/>
  <c r="AF26" i="4" s="1"/>
  <c r="Y27" i="4"/>
  <c r="Z27" i="4" s="1"/>
  <c r="AA27" i="4" s="1"/>
  <c r="AB27" i="4" s="1"/>
  <c r="AC27" i="4" s="1"/>
  <c r="AD27" i="4" s="1"/>
  <c r="AE27" i="4" s="1"/>
  <c r="AF27" i="4" s="1"/>
  <c r="Y28" i="4"/>
  <c r="Z28" i="4" s="1"/>
  <c r="AA28" i="4" s="1"/>
  <c r="AB28" i="4" s="1"/>
  <c r="AC28" i="4" s="1"/>
  <c r="AD28" i="4" s="1"/>
  <c r="AE28" i="4" s="1"/>
  <c r="AF28" i="4" s="1"/>
  <c r="W29" i="4"/>
  <c r="X29" i="4" s="1"/>
  <c r="Y29" i="4" s="1"/>
  <c r="Z29" i="4" s="1"/>
  <c r="AA29" i="4" s="1"/>
  <c r="AB29" i="4" s="1"/>
  <c r="AC29" i="4" s="1"/>
  <c r="AD29" i="4" s="1"/>
  <c r="AE29" i="4" s="1"/>
  <c r="AF29" i="4" s="1"/>
  <c r="X30" i="4"/>
  <c r="Y30" i="4" s="1"/>
  <c r="Z30" i="4" s="1"/>
  <c r="AA30" i="4" s="1"/>
  <c r="AB30" i="4" s="1"/>
  <c r="AC30" i="4" s="1"/>
  <c r="AD30" i="4" s="1"/>
  <c r="AE30" i="4" s="1"/>
  <c r="AF30" i="4" s="1"/>
  <c r="X31" i="4"/>
  <c r="Y31" i="4" s="1"/>
  <c r="Z31" i="4" s="1"/>
  <c r="AA31" i="4" s="1"/>
  <c r="AB31" i="4" s="1"/>
  <c r="AC31" i="4" s="1"/>
  <c r="AD31" i="4" s="1"/>
  <c r="AE31" i="4" s="1"/>
  <c r="AF31" i="4" s="1"/>
  <c r="Y32" i="4"/>
  <c r="Z32" i="4" s="1"/>
  <c r="AA32" i="4" s="1"/>
  <c r="AB32" i="4" s="1"/>
  <c r="AC32" i="4" s="1"/>
  <c r="AD32" i="4" s="1"/>
  <c r="AE32" i="4" s="1"/>
  <c r="AF32" i="4" s="1"/>
  <c r="Y33" i="4"/>
  <c r="Z33" i="4" s="1"/>
  <c r="AA33" i="4" s="1"/>
  <c r="AB33" i="4" s="1"/>
  <c r="AC33" i="4" s="1"/>
  <c r="AD33" i="4" s="1"/>
  <c r="AE33" i="4" s="1"/>
  <c r="AF33" i="4" s="1"/>
  <c r="Z34" i="4"/>
  <c r="AA34" i="4" s="1"/>
  <c r="AB34" i="4" s="1"/>
  <c r="AC34" i="4" s="1"/>
  <c r="AD34" i="4" s="1"/>
  <c r="AE34" i="4" s="1"/>
  <c r="AF34" i="4" s="1"/>
  <c r="Z35" i="4"/>
  <c r="AA35" i="4" s="1"/>
  <c r="AB35" i="4" s="1"/>
  <c r="AC35" i="4" s="1"/>
  <c r="AD35" i="4" s="1"/>
  <c r="AE35" i="4" s="1"/>
  <c r="AF35" i="4" s="1"/>
  <c r="AA36" i="4"/>
  <c r="AB36" i="4" s="1"/>
  <c r="AC36" i="4" s="1"/>
  <c r="AD36" i="4" s="1"/>
  <c r="AE36" i="4" s="1"/>
  <c r="AF36" i="4" s="1"/>
  <c r="AB37" i="4"/>
  <c r="AC37" i="4" s="1"/>
  <c r="AD37" i="4" s="1"/>
  <c r="AE37" i="4" s="1"/>
  <c r="AF37" i="4" s="1"/>
  <c r="AC38" i="4"/>
  <c r="AD38" i="4" s="1"/>
  <c r="AE38" i="4" s="1"/>
  <c r="AF38" i="4" s="1"/>
  <c r="AC39" i="4"/>
  <c r="AD39" i="4" s="1"/>
  <c r="AE39" i="4" s="1"/>
  <c r="AF39" i="4" s="1"/>
  <c r="AC40" i="4"/>
  <c r="AD40" i="4" s="1"/>
  <c r="AE40" i="4" s="1"/>
  <c r="AF40" i="4" s="1"/>
  <c r="AC41" i="4"/>
  <c r="AD41" i="4" s="1"/>
  <c r="AE41" i="4" s="1"/>
  <c r="AF41" i="4" s="1"/>
  <c r="AC42" i="4"/>
  <c r="AD42" i="4" s="1"/>
  <c r="AE42" i="4" s="1"/>
  <c r="AF42" i="4" s="1"/>
  <c r="AC43" i="4"/>
  <c r="AD43" i="4" s="1"/>
  <c r="AE43" i="4" s="1"/>
  <c r="AF43" i="4" s="1"/>
  <c r="AC44" i="4"/>
  <c r="AD44" i="4" s="1"/>
  <c r="AE44" i="4" s="1"/>
  <c r="AF44" i="4" s="1"/>
  <c r="AC45" i="4"/>
  <c r="AD45" i="4" s="1"/>
  <c r="AE45" i="4" s="1"/>
  <c r="AF45" i="4" s="1"/>
  <c r="AC46" i="4"/>
  <c r="AD46" i="4" s="1"/>
  <c r="AE46" i="4" s="1"/>
  <c r="AF46" i="4" s="1"/>
  <c r="AC47" i="4"/>
  <c r="AD47" i="4" s="1"/>
  <c r="AE47" i="4" s="1"/>
  <c r="AF47" i="4" s="1"/>
  <c r="AC48" i="4"/>
  <c r="AD48" i="4" s="1"/>
  <c r="AC49" i="4"/>
  <c r="AC50" i="4"/>
  <c r="AD50" i="4" s="1"/>
  <c r="AE50" i="4" s="1"/>
  <c r="AF50" i="4" s="1"/>
  <c r="AC51" i="4"/>
  <c r="AD51" i="4" s="1"/>
  <c r="AC52" i="4"/>
  <c r="AC53" i="4"/>
  <c r="AD53" i="4" s="1"/>
  <c r="AE53" i="4" s="1"/>
  <c r="AF53" i="4" s="1"/>
  <c r="AC54" i="4"/>
  <c r="AD54" i="4" s="1"/>
  <c r="AE54" i="4" s="1"/>
  <c r="AF54" i="4" s="1"/>
  <c r="F55" i="4"/>
  <c r="F62" i="4" s="1"/>
  <c r="AC63" i="4"/>
  <c r="AD63" i="4" s="1"/>
  <c r="AE63" i="4" s="1"/>
  <c r="AF63" i="4" s="1"/>
  <c r="W28" i="4"/>
  <c r="W27" i="4"/>
  <c r="S10" i="4"/>
  <c r="AE15" i="4" l="1"/>
  <c r="AD10" i="4"/>
  <c r="AE10" i="4" s="1"/>
  <c r="AF10" i="4" s="1"/>
  <c r="AD49" i="4"/>
  <c r="AD17" i="4"/>
  <c r="AD52" i="4"/>
  <c r="AD20" i="4"/>
  <c r="W23" i="4"/>
  <c r="X7" i="4"/>
  <c r="AF15" i="4" l="1"/>
  <c r="AE52" i="4"/>
  <c r="AE20" i="4"/>
  <c r="AE17" i="4"/>
  <c r="AF17" i="4" s="1"/>
  <c r="X23" i="4"/>
  <c r="Y7" i="4"/>
  <c r="AF20" i="4" l="1"/>
  <c r="AF52" i="4"/>
  <c r="Y23" i="4"/>
  <c r="Z7" i="4"/>
  <c r="Z23" i="4" l="1"/>
  <c r="AA7" i="4"/>
  <c r="AA23" i="4" l="1"/>
  <c r="AB7" i="4"/>
  <c r="AC7" i="4" s="1"/>
  <c r="AD7" i="4" l="1"/>
  <c r="AB23" i="4"/>
  <c r="AC23" i="4" s="1"/>
  <c r="AD23" i="4" l="1"/>
  <c r="AC55" i="4"/>
  <c r="AC62" i="4" s="1"/>
  <c r="AC80" i="4" s="1"/>
  <c r="AE23" i="4" l="1"/>
  <c r="AF23" i="4" s="1"/>
  <c r="AF55" i="4" s="1"/>
  <c r="AF62" i="4" s="1"/>
  <c r="AD55" i="4"/>
  <c r="AD62" i="4" s="1"/>
  <c r="AD80" i="4" s="1"/>
  <c r="AE55" i="4" l="1"/>
  <c r="AE6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clerk</author>
    <author>Jane Wright</author>
  </authors>
  <commentList>
    <comment ref="AE7" authorId="0" shapeId="0" xr:uid="{38299642-0E7F-48CB-ADAD-734E0D4634A9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28/03/2019 Valuation SJLinard updated to 30,000 (from estimated £9747.26)</t>
        </r>
      </text>
    </comment>
    <comment ref="AF7" authorId="0" shapeId="0" xr:uid="{3746D2AA-990C-44B2-8166-EDECF74623FD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28/03/2019 Valuation SJLinard updated to 30,000 (from estimated £9747.26)</t>
        </r>
      </text>
    </comment>
    <comment ref="AG7" authorId="0" shapeId="0" xr:uid="{6F64AAB9-A357-4B24-83E1-7E088CE4F213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28/03/2019 Valuation SJLinard updated to 30,000 (from estimated £9747.26)</t>
        </r>
      </text>
    </comment>
    <comment ref="E8" authorId="1" shapeId="0" xr:uid="{73850898-98D7-4104-9B4A-809987075A0B}">
      <text>
        <r>
          <rPr>
            <b/>
            <sz val="9"/>
            <color indexed="81"/>
            <rFont val="Tahoma"/>
            <family val="2"/>
          </rPr>
          <t>includes upgrade cost</t>
        </r>
      </text>
    </comment>
    <comment ref="F8" authorId="1" shapeId="0" xr:uid="{00000000-0006-0000-0500-000001000000}">
      <text>
        <r>
          <rPr>
            <b/>
            <sz val="9"/>
            <color indexed="81"/>
            <rFont val="Tahoma"/>
            <family val="2"/>
          </rPr>
          <t>includes upgrade cost</t>
        </r>
      </text>
    </comment>
    <comment ref="AE8" authorId="0" shapeId="0" xr:uid="{C5BF9344-25E5-4A52-BA12-7EA8066CECB6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28/03/2019 Valuation SJLinard updated to 200,000 (from estimated £77404.67)</t>
        </r>
      </text>
    </comment>
    <comment ref="AF8" authorId="0" shapeId="0" xr:uid="{F850CED9-A2EB-4D58-99F7-E1F439AA30DC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28/03/2019 Valuation SJLinard updated to 200,000 (from estimated £77404.67)</t>
        </r>
      </text>
    </comment>
    <comment ref="AG8" authorId="0" shapeId="0" xr:uid="{960D61E4-FE4E-4506-ACC3-7C6EFC862F1A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28/03/2019 Valuation SJLinard updated to 200,000 (from estimated £77404.67)</t>
        </r>
      </text>
    </comment>
    <comment ref="E9" authorId="1" shapeId="0" xr:uid="{CC31A5A7-4B23-400C-A16D-031022AA14B9}">
      <text>
        <r>
          <rPr>
            <b/>
            <sz val="9"/>
            <color indexed="81"/>
            <rFont val="Tahoma"/>
            <family val="2"/>
          </rPr>
          <t>includes upgrade cost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includes upgrade cost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9" authorId="0" shapeId="0" xr:uid="{8C567860-2565-47BC-95B9-333F01481335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28/03/2019 Valuation SJLinard updated to 75,000 (from estimated £35118.79)</t>
        </r>
      </text>
    </comment>
    <comment ref="AF9" authorId="0" shapeId="0" xr:uid="{AD005707-AC91-44DD-9BFF-F2EB112EAB01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28/03/2019 Valuation SJLinard updated to 75,000 (from estimated £35118.79)</t>
        </r>
      </text>
    </comment>
    <comment ref="AG9" authorId="0" shapeId="0" xr:uid="{85E1971F-993C-413A-AA40-2C82BA62AFAA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28/03/2019 Valuation SJLinard updated to 75,000 (from estimated £35118.79)</t>
        </r>
      </text>
    </comment>
    <comment ref="AE25" authorId="0" shapeId="0" xr:uid="{8B5DDCA7-2B85-4628-9004-3965E0872F92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Decommissioned May 2018 ref: 52/18 removed Orig value £894.0 for Audit</t>
        </r>
      </text>
    </comment>
    <comment ref="AF25" authorId="0" shapeId="0" xr:uid="{E423E045-844B-4FF7-843D-F04FE6A23F9B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Decommissioned May 2018 ref: 52/18 removed Orig value £894.0 for Audit</t>
        </r>
      </text>
    </comment>
    <comment ref="AG25" authorId="0" shapeId="0" xr:uid="{1C66139B-C4D0-479E-B2B4-3BB275460F71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Decommissioned May 2018 ref: 52/18 removed Orig value £894.0 for Audit</t>
        </r>
      </text>
    </comment>
    <comment ref="AE48" authorId="0" shapeId="0" xr:uid="{F042E4DF-B243-412A-AAE0-E5C0E1AD15FE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28/03/2019 Valuation SJLinard updated to 300,000 (from estimated £152439.62)</t>
        </r>
      </text>
    </comment>
    <comment ref="AF48" authorId="0" shapeId="0" xr:uid="{B28ECC25-26BE-4374-A6AF-3990BB837A8B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28/03/2019 Valuation SJLinard updated to 300,000 (from estimated £152439.62)</t>
        </r>
      </text>
    </comment>
    <comment ref="AG48" authorId="0" shapeId="0" xr:uid="{2C64BD60-D19E-480D-A3B8-2DF0D4AEC4B4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28/03/2019 Valuation SJLinard updated to 300,000 (from estimated £152439.62)</t>
        </r>
      </text>
    </comment>
    <comment ref="AE49" authorId="0" shapeId="0" xr:uid="{1A3CDDB1-A8BC-444B-A1C3-E26391158E41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28/03/2019 Valuation SJLinard updated to £60,000 (from estimated £42182.40)</t>
        </r>
      </text>
    </comment>
    <comment ref="AF49" authorId="0" shapeId="0" xr:uid="{E64B0362-CAC1-4EAD-97B1-885C759CF636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28/03/2019 Valuation SJLinard updated to £60,000 (from estimated £42182.40)</t>
        </r>
      </text>
    </comment>
    <comment ref="AG49" authorId="0" shapeId="0" xr:uid="{8199D943-414D-4A0E-9303-430652814126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28/03/2019 Valuation SJLinard updated to £60,000 (from estimated £42182.40)</t>
        </r>
      </text>
    </comment>
    <comment ref="AE51" authorId="0" shapeId="0" xr:uid="{46E18CE4-FB0F-4209-8E7A-D189E4C774F4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Decommisioned December 2018 ref: 181/18
removed Orig Vlaue of £1.00 for Audit
</t>
        </r>
      </text>
    </comment>
    <comment ref="AF51" authorId="0" shapeId="0" xr:uid="{64C6FD52-060A-4EE3-B3B2-7452539CADE3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Decommisioned December 2018 ref: 181/18
removed Orig Vlaue of £1.00 for Audit
</t>
        </r>
      </text>
    </comment>
    <comment ref="AG51" authorId="0" shapeId="0" xr:uid="{3F8B50BB-5EF6-489C-9724-03994910402E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Decommisioned December 2018 ref: 181/18
removed Orig Vlaue of £1.00 for Audit
</t>
        </r>
      </text>
    </comment>
  </commentList>
</comments>
</file>

<file path=xl/sharedStrings.xml><?xml version="1.0" encoding="utf-8"?>
<sst xmlns="http://schemas.openxmlformats.org/spreadsheetml/2006/main" count="279" uniqueCount="169">
  <si>
    <t>Asset</t>
  </si>
  <si>
    <t>Insurance</t>
  </si>
  <si>
    <t>Date</t>
  </si>
  <si>
    <t>LANDFORD PARISH COUNCIL</t>
  </si>
  <si>
    <t>2017/18</t>
  </si>
  <si>
    <t>Original</t>
  </si>
  <si>
    <t>Insured values</t>
  </si>
  <si>
    <t>Ins. Value</t>
  </si>
  <si>
    <t>Group</t>
  </si>
  <si>
    <t>Acquired</t>
  </si>
  <si>
    <t>Description</t>
  </si>
  <si>
    <t>Manufacturer</t>
  </si>
  <si>
    <t>Cost</t>
  </si>
  <si>
    <t>Value</t>
  </si>
  <si>
    <t>(Audit)</t>
  </si>
  <si>
    <t>RPI</t>
  </si>
  <si>
    <t>Nat.Surf.</t>
  </si>
  <si>
    <t>Playing field</t>
  </si>
  <si>
    <t>Building</t>
  </si>
  <si>
    <t>Iron Shed</t>
  </si>
  <si>
    <t>Pavilion</t>
  </si>
  <si>
    <t>Toilet Block</t>
  </si>
  <si>
    <t>Street Furn.</t>
  </si>
  <si>
    <t xml:space="preserve"> </t>
  </si>
  <si>
    <t>General cont.</t>
  </si>
  <si>
    <t>23.4.02</t>
  </si>
  <si>
    <t>Map Frame</t>
  </si>
  <si>
    <t>Classic Joinery</t>
  </si>
  <si>
    <t>Commemorative Plaque</t>
  </si>
  <si>
    <t>Metal Artwork</t>
  </si>
  <si>
    <t>Play Equip.</t>
  </si>
  <si>
    <t>17.5.02</t>
  </si>
  <si>
    <t>Storm Shooter (MUGA)</t>
  </si>
  <si>
    <t>Record Play Equip.</t>
  </si>
  <si>
    <t>23.4.03</t>
  </si>
  <si>
    <t>Cycle Course</t>
  </si>
  <si>
    <t>A.S. &amp; A .Leisure</t>
  </si>
  <si>
    <t>Sports equip.</t>
  </si>
  <si>
    <t>3.9.04</t>
  </si>
  <si>
    <t>Netting</t>
  </si>
  <si>
    <t>Sports Mark Grp. Ltd.</t>
  </si>
  <si>
    <t>Street furn.</t>
  </si>
  <si>
    <t>25.10.04</t>
  </si>
  <si>
    <t>Dog Bin</t>
  </si>
  <si>
    <t>Glasdon</t>
  </si>
  <si>
    <t>Gates &amp; fences</t>
  </si>
  <si>
    <t>30.6.05</t>
  </si>
  <si>
    <t>Hoop Top Railings</t>
  </si>
  <si>
    <t>Noble Metalworks</t>
  </si>
  <si>
    <t>20.6.06</t>
  </si>
  <si>
    <t>Springy Dog</t>
  </si>
  <si>
    <t>20.6.07</t>
  </si>
  <si>
    <t>Surfaces</t>
  </si>
  <si>
    <t>18.7.07</t>
  </si>
  <si>
    <t>Basket ball surface</t>
  </si>
  <si>
    <t>R. Ball &amp; Son</t>
  </si>
  <si>
    <t>19.9.07</t>
  </si>
  <si>
    <t>Shed Shop</t>
  </si>
  <si>
    <t>Office cont.</t>
  </si>
  <si>
    <t>5.3.08</t>
  </si>
  <si>
    <t>Fujitsu Siemens</t>
  </si>
  <si>
    <t>1.8.08</t>
  </si>
  <si>
    <t>Noticeboards x3</t>
  </si>
  <si>
    <t>Greenbarnes</t>
  </si>
  <si>
    <t>11.2.09</t>
  </si>
  <si>
    <t>Seat</t>
  </si>
  <si>
    <t>11.2.10</t>
  </si>
  <si>
    <t>Goalposts</t>
  </si>
  <si>
    <t>Itsa Goal</t>
  </si>
  <si>
    <t>30.4.09</t>
  </si>
  <si>
    <t>Toddler Towers</t>
  </si>
  <si>
    <t>Playdale Playgrounds</t>
  </si>
  <si>
    <t>15.7.09</t>
  </si>
  <si>
    <t>Seat x3</t>
  </si>
  <si>
    <t>Picnic table</t>
  </si>
  <si>
    <t>Learmouth</t>
  </si>
  <si>
    <t>23.2.10</t>
  </si>
  <si>
    <t>Dog Bins (2)</t>
  </si>
  <si>
    <t>2.6.10</t>
  </si>
  <si>
    <t>Noticeboard, Rec Grd</t>
  </si>
  <si>
    <t>Noticeboard Co.</t>
  </si>
  <si>
    <t>18.10.10</t>
  </si>
  <si>
    <t>Window meshes</t>
  </si>
  <si>
    <t>Security Direct Products</t>
  </si>
  <si>
    <t>3.7.11</t>
  </si>
  <si>
    <t>Filing cabinets +  cupboard</t>
  </si>
  <si>
    <t>Office Furniture Online</t>
  </si>
  <si>
    <t>30.11.11</t>
  </si>
  <si>
    <t>Projector</t>
  </si>
  <si>
    <t>Projectorpoint</t>
  </si>
  <si>
    <t>28.3.12</t>
  </si>
  <si>
    <t>2.1.13</t>
  </si>
  <si>
    <t>2.10.13</t>
  </si>
  <si>
    <t>Table tennis table</t>
  </si>
  <si>
    <t>Redlynch Leisure</t>
  </si>
  <si>
    <t>4.3.15</t>
  </si>
  <si>
    <t>Folding tables (6)</t>
  </si>
  <si>
    <t>Gopak</t>
  </si>
  <si>
    <t>9.12.15</t>
  </si>
  <si>
    <t>Fenland Leisure cableway</t>
  </si>
  <si>
    <t>S.J. Alpin Playgrounds</t>
  </si>
  <si>
    <t>Monkey bars</t>
  </si>
  <si>
    <t>Proludic</t>
  </si>
  <si>
    <t>Hip Hop</t>
  </si>
  <si>
    <t>Rota Web Climber</t>
  </si>
  <si>
    <t>Wicksteed</t>
  </si>
  <si>
    <t xml:space="preserve">2-bay swings </t>
  </si>
  <si>
    <t>G-Force roundabout</t>
  </si>
  <si>
    <t>Pageant Multiplay</t>
  </si>
  <si>
    <t>1-Bay swings (2 cradle)</t>
  </si>
  <si>
    <t>1.56sq.mtr. Trampoline</t>
  </si>
  <si>
    <t>11.1.17</t>
  </si>
  <si>
    <t>Filing cabinet.</t>
  </si>
  <si>
    <t>1.4.17</t>
  </si>
  <si>
    <t>Reading Room Nomansland</t>
  </si>
  <si>
    <t>Acq. From Redlynch merger</t>
  </si>
  <si>
    <t>War Memorial Nomansland</t>
  </si>
  <si>
    <t>Telephone Box + Defib.</t>
  </si>
  <si>
    <t>Notice.Board. Nomansland</t>
  </si>
  <si>
    <t>Hamptworth (opp.Cuckoo Inn)</t>
  </si>
  <si>
    <t>Adventure Trail (Creative Play)</t>
  </si>
  <si>
    <t>Junior Multi-play (Lappset UK)</t>
  </si>
  <si>
    <t xml:space="preserve">Toddler Multi-play (Playday Playgrounds) </t>
  </si>
  <si>
    <t>Spring See-saw (Kompan Ltd)</t>
  </si>
  <si>
    <t>1 Bay 2 seat cradle (Playdale Playgrounds Ltd.)</t>
  </si>
  <si>
    <t>Springmoose (Lappset U.k.Ltd)</t>
  </si>
  <si>
    <t>Nomansland Rec. Ground.</t>
  </si>
  <si>
    <t>Red Tel.Box</t>
  </si>
  <si>
    <t>Street signpost</t>
  </si>
  <si>
    <t>Bespoke</t>
  </si>
  <si>
    <t>17.5.17</t>
  </si>
  <si>
    <t>Computer and assoc.gadgets</t>
  </si>
  <si>
    <t>Dell</t>
  </si>
  <si>
    <t>Total</t>
  </si>
  <si>
    <t>Sub-Total C/Fwd</t>
  </si>
  <si>
    <t>Sub-Total B/Fwd</t>
  </si>
  <si>
    <t>Laptop Computer (gift)</t>
  </si>
  <si>
    <t>2018/19</t>
  </si>
  <si>
    <t>2019/20</t>
  </si>
  <si>
    <t>War Memorial</t>
  </si>
  <si>
    <t>23.5.18</t>
  </si>
  <si>
    <t>4 Landford signs</t>
  </si>
  <si>
    <t>16.11.18</t>
  </si>
  <si>
    <t>15.10.18</t>
  </si>
  <si>
    <t>Ins.Value</t>
  </si>
  <si>
    <t>Bully Gates - Landford Rec</t>
  </si>
  <si>
    <t>Hoop Top fencing and bully gates (NML Rec)</t>
  </si>
  <si>
    <t>Long and Dibden Fencing</t>
  </si>
  <si>
    <t>SID (Shared with Whiteparish)</t>
  </si>
  <si>
    <t>31.05.19</t>
  </si>
  <si>
    <t>27.03.19</t>
  </si>
  <si>
    <t>ElanCity</t>
  </si>
  <si>
    <t>Noticeboards x2 (NML &amp; Hamptworth)</t>
  </si>
  <si>
    <t>Tree Popper</t>
  </si>
  <si>
    <t>09.10.19</t>
  </si>
  <si>
    <t>Mowers &amp; Machinery</t>
  </si>
  <si>
    <t>Nature Conservation Services</t>
  </si>
  <si>
    <t>Solar Panel Equip SID</t>
  </si>
  <si>
    <t>15.05.20</t>
  </si>
  <si>
    <t>2020/21</t>
  </si>
  <si>
    <r>
      <rPr>
        <u/>
        <sz val="8"/>
        <rFont val="Calibri"/>
        <family val="2"/>
        <scheme val="minor"/>
      </rPr>
      <t>Wooden</t>
    </r>
    <r>
      <rPr>
        <sz val="8"/>
        <rFont val="Calibri"/>
        <family val="2"/>
        <scheme val="minor"/>
      </rPr>
      <t xml:space="preserve"> Bus Shelter
A36/North Common Lane junction Northbound</t>
    </r>
  </si>
  <si>
    <r>
      <rPr>
        <u/>
        <sz val="8"/>
        <rFont val="Calibri"/>
        <family val="2"/>
        <scheme val="minor"/>
      </rPr>
      <t>Wooden</t>
    </r>
    <r>
      <rPr>
        <sz val="8"/>
        <rFont val="Calibri"/>
        <family val="2"/>
        <scheme val="minor"/>
      </rPr>
      <t xml:space="preserve"> Bus Shelters x 4
A36/Stock Lane (north) junction -Southbound
A36/Pound Hill Junction - Northbound
A36/Partridge Hill opposite petrol station - Southeastbound
Lyndhurst Road north of crossroads - Northbound
</t>
    </r>
  </si>
  <si>
    <t>Asset  Register for Insurance 2020/21</t>
  </si>
  <si>
    <t xml:space="preserve">Qedertek </t>
  </si>
  <si>
    <t>Outdoor Solar  Fairy Lights (72ft 200 LED) x 10</t>
  </si>
  <si>
    <t>Clubhouse</t>
  </si>
  <si>
    <t xml:space="preserve">Building </t>
  </si>
  <si>
    <t>NML Rec Grd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</si>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</sst>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;[Red]\-&quot;£&quot;#,##0"/>
    <numFmt numFmtId="8" formatCode="&quot;£&quot;#,##0.00;[Red]\-&quot;£&quot;#,##0.00"/>
    <numFmt numFmtId="164" formatCode="#,##0.00;\(#,##0.00\)"/>
    <numFmt numFmtId="165" formatCode="&quot;£&quot;#,##0.00"/>
    <numFmt numFmtId="166" formatCode="d\-mmm\-yy"/>
    <numFmt numFmtId="167" formatCode="0.0%"/>
    <numFmt numFmtId="168" formatCode="d\.m\.yy;@"/>
    <numFmt numFmtId="169" formatCode="dd/mm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sz val="8"/>
      <name val="MS Sans Serif"/>
      <family val="2"/>
    </font>
    <font>
      <sz val="10"/>
      <color rgb="FF0000FF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11"/>
      <color rgb="FF0046AD"/>
      <name val="Arial Black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8"/>
      <name val="Calibri"/>
      <family val="2"/>
      <scheme val="minor"/>
    </font>
    <font>
      <strike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</cellStyleXfs>
  <cellXfs count="252">
    <xf numFmtId="0" fontId="0" fillId="0" borderId="0" xfId="0"/>
    <xf numFmtId="0" fontId="2" fillId="0" borderId="0" xfId="3" applyFont="1"/>
    <xf numFmtId="1" fontId="2" fillId="0" borderId="0" xfId="3" applyNumberFormat="1" applyFont="1"/>
    <xf numFmtId="0" fontId="3" fillId="0" borderId="0" xfId="3" applyFont="1"/>
    <xf numFmtId="2" fontId="2" fillId="0" borderId="0" xfId="3" applyNumberFormat="1" applyFont="1"/>
    <xf numFmtId="0" fontId="17" fillId="0" borderId="9" xfId="3" applyFont="1" applyBorder="1" applyAlignment="1">
      <alignment horizontal="center"/>
    </xf>
    <xf numFmtId="0" fontId="17" fillId="0" borderId="10" xfId="3" quotePrefix="1" applyFont="1" applyBorder="1" applyAlignment="1">
      <alignment horizontal="center"/>
    </xf>
    <xf numFmtId="0" fontId="17" fillId="0" borderId="11" xfId="3" applyFont="1" applyBorder="1"/>
    <xf numFmtId="2" fontId="17" fillId="0" borderId="11" xfId="3" quotePrefix="1" applyNumberFormat="1" applyFont="1" applyBorder="1" applyAlignment="1">
      <alignment horizontal="center"/>
    </xf>
    <xf numFmtId="49" fontId="17" fillId="0" borderId="10" xfId="3" applyNumberFormat="1" applyFont="1" applyBorder="1" applyAlignment="1">
      <alignment horizontal="center"/>
    </xf>
    <xf numFmtId="164" fontId="18" fillId="0" borderId="11" xfId="3" applyNumberFormat="1" applyFont="1" applyBorder="1" applyAlignment="1">
      <alignment horizontal="left"/>
    </xf>
    <xf numFmtId="164" fontId="18" fillId="0" borderId="10" xfId="3" applyNumberFormat="1" applyFont="1" applyBorder="1"/>
    <xf numFmtId="164" fontId="18" fillId="0" borderId="11" xfId="3" applyNumberFormat="1" applyFont="1" applyBorder="1"/>
    <xf numFmtId="167" fontId="19" fillId="0" borderId="11" xfId="3" applyNumberFormat="1" applyFont="1" applyBorder="1"/>
    <xf numFmtId="0" fontId="18" fillId="0" borderId="11" xfId="3" applyFont="1" applyBorder="1"/>
    <xf numFmtId="0" fontId="20" fillId="0" borderId="11" xfId="3" applyFont="1" applyBorder="1"/>
    <xf numFmtId="0" fontId="20" fillId="0" borderId="20" xfId="3" applyFont="1" applyBorder="1"/>
    <xf numFmtId="0" fontId="17" fillId="0" borderId="13" xfId="3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7" fillId="0" borderId="14" xfId="3" applyFont="1" applyBorder="1" applyAlignment="1">
      <alignment horizontal="center" vertical="center"/>
    </xf>
    <xf numFmtId="2" fontId="17" fillId="0" borderId="14" xfId="3" applyNumberFormat="1" applyFont="1" applyBorder="1" applyAlignment="1">
      <alignment horizontal="center"/>
    </xf>
    <xf numFmtId="49" fontId="17" fillId="0" borderId="4" xfId="3" applyNumberFormat="1" applyFont="1" applyBorder="1" applyAlignment="1">
      <alignment horizontal="center"/>
    </xf>
    <xf numFmtId="0" fontId="17" fillId="0" borderId="14" xfId="3" applyFont="1" applyBorder="1" applyAlignment="1">
      <alignment horizontal="center"/>
    </xf>
    <xf numFmtId="0" fontId="20" fillId="0" borderId="14" xfId="3" applyFont="1" applyBorder="1"/>
    <xf numFmtId="1" fontId="20" fillId="0" borderId="14" xfId="3" applyNumberFormat="1" applyFont="1" applyBorder="1"/>
    <xf numFmtId="1" fontId="20" fillId="0" borderId="3" xfId="3" applyNumberFormat="1" applyFont="1" applyBorder="1"/>
    <xf numFmtId="0" fontId="17" fillId="0" borderId="14" xfId="3" applyFont="1" applyBorder="1"/>
    <xf numFmtId="167" fontId="20" fillId="0" borderId="14" xfId="3" applyNumberFormat="1" applyFont="1" applyBorder="1"/>
    <xf numFmtId="9" fontId="17" fillId="0" borderId="14" xfId="3" applyNumberFormat="1" applyFont="1" applyBorder="1"/>
    <xf numFmtId="9" fontId="20" fillId="0" borderId="14" xfId="3" applyNumberFormat="1" applyFont="1" applyBorder="1"/>
    <xf numFmtId="9" fontId="20" fillId="0" borderId="14" xfId="1" applyFont="1" applyBorder="1"/>
    <xf numFmtId="9" fontId="20" fillId="0" borderId="3" xfId="3" applyNumberFormat="1" applyFont="1" applyBorder="1"/>
    <xf numFmtId="0" fontId="20" fillId="0" borderId="13" xfId="3" applyFont="1" applyBorder="1" applyAlignment="1">
      <alignment horizontal="left"/>
    </xf>
    <xf numFmtId="0" fontId="20" fillId="0" borderId="10" xfId="3" applyFont="1" applyBorder="1" applyAlignment="1">
      <alignment horizontal="center"/>
    </xf>
    <xf numFmtId="2" fontId="20" fillId="0" borderId="14" xfId="3" applyNumberFormat="1" applyFont="1" applyBorder="1" applyAlignment="1">
      <alignment horizontal="right"/>
    </xf>
    <xf numFmtId="49" fontId="20" fillId="0" borderId="10" xfId="3" applyNumberFormat="1" applyFont="1" applyBorder="1" applyAlignment="1">
      <alignment horizontal="center"/>
    </xf>
    <xf numFmtId="164" fontId="20" fillId="0" borderId="14" xfId="3" applyNumberFormat="1" applyFont="1" applyBorder="1"/>
    <xf numFmtId="164" fontId="20" fillId="0" borderId="10" xfId="3" applyNumberFormat="1" applyFont="1" applyBorder="1"/>
    <xf numFmtId="164" fontId="20" fillId="0" borderId="11" xfId="3" applyNumberFormat="1" applyFont="1" applyBorder="1"/>
    <xf numFmtId="164" fontId="17" fillId="0" borderId="11" xfId="3" applyNumberFormat="1" applyFont="1" applyBorder="1"/>
    <xf numFmtId="1" fontId="20" fillId="0" borderId="11" xfId="3" applyNumberFormat="1" applyFont="1" applyBorder="1"/>
    <xf numFmtId="1" fontId="20" fillId="0" borderId="20" xfId="3" applyNumberFormat="1" applyFont="1" applyBorder="1"/>
    <xf numFmtId="2" fontId="20" fillId="0" borderId="13" xfId="3" applyNumberFormat="1" applyFont="1" applyBorder="1" applyAlignment="1">
      <alignment horizontal="left"/>
    </xf>
    <xf numFmtId="2" fontId="20" fillId="0" borderId="4" xfId="3" applyNumberFormat="1" applyFont="1" applyBorder="1" applyAlignment="1">
      <alignment horizontal="center"/>
    </xf>
    <xf numFmtId="2" fontId="20" fillId="0" borderId="14" xfId="3" applyNumberFormat="1" applyFont="1" applyBorder="1"/>
    <xf numFmtId="4" fontId="20" fillId="0" borderId="14" xfId="3" applyNumberFormat="1" applyFont="1" applyBorder="1" applyAlignment="1">
      <alignment horizontal="right" vertical="center"/>
    </xf>
    <xf numFmtId="2" fontId="20" fillId="0" borderId="14" xfId="3" applyNumberFormat="1" applyFont="1" applyBorder="1" applyAlignment="1">
      <alignment horizontal="right" vertical="center"/>
    </xf>
    <xf numFmtId="2" fontId="20" fillId="0" borderId="4" xfId="3" applyNumberFormat="1" applyFont="1" applyBorder="1" applyAlignment="1">
      <alignment horizontal="right" vertical="center"/>
    </xf>
    <xf numFmtId="2" fontId="20" fillId="0" borderId="3" xfId="3" applyNumberFormat="1" applyFont="1" applyBorder="1" applyAlignment="1">
      <alignment horizontal="right" vertical="center"/>
    </xf>
    <xf numFmtId="2" fontId="17" fillId="0" borderId="14" xfId="3" applyNumberFormat="1" applyFont="1" applyBorder="1" applyAlignment="1">
      <alignment horizontal="right" vertical="center"/>
    </xf>
    <xf numFmtId="2" fontId="20" fillId="0" borderId="14" xfId="3" applyNumberFormat="1" applyFont="1" applyBorder="1" applyAlignment="1">
      <alignment horizontal="left"/>
    </xf>
    <xf numFmtId="2" fontId="20" fillId="0" borderId="12" xfId="3" applyNumberFormat="1" applyFont="1" applyBorder="1" applyAlignment="1">
      <alignment horizontal="center"/>
    </xf>
    <xf numFmtId="2" fontId="20" fillId="0" borderId="12" xfId="3" applyNumberFormat="1" applyFont="1" applyBorder="1" applyAlignment="1">
      <alignment horizontal="right" vertical="center"/>
    </xf>
    <xf numFmtId="2" fontId="20" fillId="0" borderId="14" xfId="3" applyNumberFormat="1" applyFont="1" applyBorder="1" applyAlignment="1">
      <alignment wrapText="1"/>
    </xf>
    <xf numFmtId="168" fontId="20" fillId="0" borderId="12" xfId="3" applyNumberFormat="1" applyFont="1" applyBorder="1" applyAlignment="1">
      <alignment horizontal="center"/>
    </xf>
    <xf numFmtId="2" fontId="20" fillId="0" borderId="4" xfId="3" applyNumberFormat="1" applyFont="1" applyBorder="1"/>
    <xf numFmtId="2" fontId="20" fillId="0" borderId="18" xfId="3" applyNumberFormat="1" applyFont="1" applyBorder="1" applyAlignment="1">
      <alignment horizontal="left"/>
    </xf>
    <xf numFmtId="2" fontId="20" fillId="0" borderId="17" xfId="3" applyNumberFormat="1" applyFont="1" applyBorder="1"/>
    <xf numFmtId="4" fontId="20" fillId="0" borderId="5" xfId="3" applyNumberFormat="1" applyFont="1" applyBorder="1" applyAlignment="1">
      <alignment horizontal="right" vertical="center"/>
    </xf>
    <xf numFmtId="2" fontId="20" fillId="0" borderId="5" xfId="3" applyNumberFormat="1" applyFont="1" applyBorder="1" applyAlignment="1">
      <alignment horizontal="right" vertical="center"/>
    </xf>
    <xf numFmtId="2" fontId="20" fillId="0" borderId="16" xfId="3" applyNumberFormat="1" applyFont="1" applyBorder="1"/>
    <xf numFmtId="4" fontId="20" fillId="0" borderId="16" xfId="3" applyNumberFormat="1" applyFont="1" applyBorder="1" applyAlignment="1">
      <alignment horizontal="right" vertical="center"/>
    </xf>
    <xf numFmtId="2" fontId="20" fillId="0" borderId="22" xfId="3" applyNumberFormat="1" applyFont="1" applyBorder="1" applyAlignment="1">
      <alignment horizontal="left"/>
    </xf>
    <xf numFmtId="2" fontId="20" fillId="0" borderId="2" xfId="3" applyNumberFormat="1" applyFont="1" applyBorder="1" applyAlignment="1">
      <alignment horizontal="center"/>
    </xf>
    <xf numFmtId="2" fontId="20" fillId="0" borderId="1" xfId="3" applyNumberFormat="1" applyFont="1" applyBorder="1"/>
    <xf numFmtId="2" fontId="20" fillId="0" borderId="5" xfId="3" applyNumberFormat="1" applyFont="1" applyBorder="1"/>
    <xf numFmtId="2" fontId="20" fillId="0" borderId="21" xfId="3" applyNumberFormat="1" applyFont="1" applyBorder="1" applyAlignment="1">
      <alignment horizontal="left"/>
    </xf>
    <xf numFmtId="2" fontId="20" fillId="0" borderId="23" xfId="3" applyNumberFormat="1" applyFont="1" applyBorder="1" applyAlignment="1">
      <alignment horizontal="center"/>
    </xf>
    <xf numFmtId="2" fontId="20" fillId="0" borderId="24" xfId="3" applyNumberFormat="1" applyFont="1" applyBorder="1" applyAlignment="1">
      <alignment wrapText="1"/>
    </xf>
    <xf numFmtId="2" fontId="20" fillId="0" borderId="25" xfId="3" applyNumberFormat="1" applyFont="1" applyBorder="1"/>
    <xf numFmtId="4" fontId="20" fillId="0" borderId="25" xfId="3" applyNumberFormat="1" applyFont="1" applyBorder="1" applyAlignment="1">
      <alignment horizontal="right" vertical="center"/>
    </xf>
    <xf numFmtId="2" fontId="20" fillId="0" borderId="26" xfId="3" applyNumberFormat="1" applyFont="1" applyBorder="1" applyAlignment="1">
      <alignment horizontal="right" vertical="center"/>
    </xf>
    <xf numFmtId="2" fontId="20" fillId="0" borderId="17" xfId="3" applyNumberFormat="1" applyFont="1" applyBorder="1" applyAlignment="1">
      <alignment wrapText="1"/>
    </xf>
    <xf numFmtId="2" fontId="20" fillId="0" borderId="0" xfId="3" applyNumberFormat="1" applyFont="1" applyAlignment="1">
      <alignment horizontal="left"/>
    </xf>
    <xf numFmtId="2" fontId="20" fillId="0" borderId="0" xfId="3" applyNumberFormat="1" applyFont="1" applyAlignment="1">
      <alignment horizontal="center"/>
    </xf>
    <xf numFmtId="2" fontId="20" fillId="0" borderId="0" xfId="3" applyNumberFormat="1" applyFont="1"/>
    <xf numFmtId="2" fontId="20" fillId="0" borderId="7" xfId="3" applyNumberFormat="1" applyFont="1" applyBorder="1" applyAlignment="1">
      <alignment horizontal="right" vertical="center"/>
    </xf>
    <xf numFmtId="2" fontId="20" fillId="0" borderId="16" xfId="3" applyNumberFormat="1" applyFont="1" applyBorder="1" applyAlignment="1">
      <alignment horizontal="right" vertical="center"/>
    </xf>
    <xf numFmtId="2" fontId="17" fillId="0" borderId="16" xfId="3" applyNumberFormat="1" applyFont="1" applyBorder="1" applyAlignment="1">
      <alignment horizontal="right" vertical="center"/>
    </xf>
    <xf numFmtId="2" fontId="17" fillId="0" borderId="15" xfId="3" applyNumberFormat="1" applyFont="1" applyBorder="1" applyAlignment="1">
      <alignment horizontal="center"/>
    </xf>
    <xf numFmtId="2" fontId="17" fillId="0" borderId="5" xfId="3" applyNumberFormat="1" applyFont="1" applyBorder="1" applyAlignment="1">
      <alignment horizontal="center"/>
    </xf>
    <xf numFmtId="4" fontId="20" fillId="0" borderId="10" xfId="3" applyNumberFormat="1" applyFont="1" applyBorder="1" applyAlignment="1">
      <alignment horizontal="center"/>
    </xf>
    <xf numFmtId="4" fontId="20" fillId="0" borderId="19" xfId="3" applyNumberFormat="1" applyFont="1" applyBorder="1" applyAlignment="1">
      <alignment horizontal="right" vertical="center"/>
    </xf>
    <xf numFmtId="4" fontId="20" fillId="0" borderId="7" xfId="3" applyNumberFormat="1" applyFont="1" applyBorder="1" applyAlignment="1">
      <alignment horizontal="right" vertical="center"/>
    </xf>
    <xf numFmtId="169" fontId="2" fillId="0" borderId="0" xfId="3" applyNumberFormat="1" applyFont="1"/>
    <xf numFmtId="2" fontId="3" fillId="0" borderId="0" xfId="3" applyNumberFormat="1" applyFont="1"/>
    <xf numFmtId="0" fontId="21" fillId="0" borderId="0" xfId="3" applyFont="1"/>
    <xf numFmtId="0" fontId="17" fillId="0" borderId="3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/>
    </xf>
    <xf numFmtId="1" fontId="20" fillId="0" borderId="3" xfId="3" applyNumberFormat="1" applyFont="1" applyBorder="1" applyAlignment="1">
      <alignment horizontal="center"/>
    </xf>
    <xf numFmtId="0" fontId="20" fillId="0" borderId="3" xfId="3" applyFont="1" applyBorder="1"/>
    <xf numFmtId="4" fontId="20" fillId="0" borderId="3" xfId="3" applyNumberFormat="1" applyFont="1" applyBorder="1" applyAlignment="1">
      <alignment horizontal="right" vertical="center"/>
    </xf>
    <xf numFmtId="4" fontId="20" fillId="0" borderId="17" xfId="3" applyNumberFormat="1" applyFont="1" applyBorder="1" applyAlignment="1">
      <alignment horizontal="right" vertical="center"/>
    </xf>
    <xf numFmtId="4" fontId="20" fillId="0" borderId="1" xfId="3" applyNumberFormat="1" applyFont="1" applyBorder="1" applyAlignment="1">
      <alignment horizontal="right" vertical="center"/>
    </xf>
    <xf numFmtId="4" fontId="20" fillId="0" borderId="30" xfId="3" applyNumberFormat="1" applyFont="1" applyBorder="1" applyAlignment="1">
      <alignment horizontal="right" vertical="center"/>
    </xf>
    <xf numFmtId="0" fontId="20" fillId="0" borderId="0" xfId="3" applyFont="1"/>
    <xf numFmtId="4" fontId="20" fillId="0" borderId="14" xfId="3" applyNumberFormat="1" applyFont="1" applyBorder="1"/>
    <xf numFmtId="166" fontId="13" fillId="2" borderId="0" xfId="3" applyNumberFormat="1" applyFont="1" applyFill="1" applyAlignment="1">
      <alignment horizontal="center" vertical="center"/>
    </xf>
    <xf numFmtId="0" fontId="20" fillId="0" borderId="0" xfId="3" applyFont="1" applyBorder="1"/>
    <xf numFmtId="166" fontId="13" fillId="2" borderId="0" xfId="3" applyNumberFormat="1" applyFont="1" applyFill="1" applyBorder="1" applyAlignment="1">
      <alignment horizontal="center" vertical="center"/>
    </xf>
    <xf numFmtId="0" fontId="15" fillId="0" borderId="0" xfId="3" applyFont="1" applyBorder="1" applyAlignment="1">
      <alignment horizontal="left" vertical="center"/>
    </xf>
    <xf numFmtId="1" fontId="20" fillId="0" borderId="0" xfId="3" applyNumberFormat="1" applyFont="1" applyBorder="1"/>
    <xf numFmtId="2" fontId="20" fillId="3" borderId="13" xfId="3" applyNumberFormat="1" applyFont="1" applyFill="1" applyBorder="1" applyAlignment="1">
      <alignment horizontal="left"/>
    </xf>
    <xf numFmtId="2" fontId="20" fillId="3" borderId="4" xfId="3" applyNumberFormat="1" applyFont="1" applyFill="1" applyBorder="1" applyAlignment="1">
      <alignment horizontal="center"/>
    </xf>
    <xf numFmtId="2" fontId="20" fillId="3" borderId="14" xfId="3" applyNumberFormat="1" applyFont="1" applyFill="1" applyBorder="1"/>
    <xf numFmtId="4" fontId="20" fillId="3" borderId="14" xfId="3" applyNumberFormat="1" applyFont="1" applyFill="1" applyBorder="1" applyAlignment="1">
      <alignment horizontal="right" vertical="center"/>
    </xf>
    <xf numFmtId="2" fontId="20" fillId="3" borderId="14" xfId="3" applyNumberFormat="1" applyFont="1" applyFill="1" applyBorder="1" applyAlignment="1">
      <alignment horizontal="right" vertical="center"/>
    </xf>
    <xf numFmtId="2" fontId="20" fillId="3" borderId="4" xfId="3" applyNumberFormat="1" applyFont="1" applyFill="1" applyBorder="1" applyAlignment="1">
      <alignment horizontal="right" vertical="center"/>
    </xf>
    <xf numFmtId="2" fontId="20" fillId="3" borderId="3" xfId="3" applyNumberFormat="1" applyFont="1" applyFill="1" applyBorder="1" applyAlignment="1">
      <alignment horizontal="right" vertical="center"/>
    </xf>
    <xf numFmtId="4" fontId="20" fillId="3" borderId="3" xfId="3" applyNumberFormat="1" applyFont="1" applyFill="1" applyBorder="1" applyAlignment="1">
      <alignment horizontal="right" vertical="center"/>
    </xf>
    <xf numFmtId="4" fontId="20" fillId="3" borderId="14" xfId="3" applyNumberFormat="1" applyFont="1" applyFill="1" applyBorder="1"/>
    <xf numFmtId="2" fontId="20" fillId="0" borderId="28" xfId="3" applyNumberFormat="1" applyFont="1" applyBorder="1" applyAlignment="1">
      <alignment horizontal="center"/>
    </xf>
    <xf numFmtId="2" fontId="20" fillId="0" borderId="27" xfId="3" applyNumberFormat="1" applyFont="1" applyBorder="1"/>
    <xf numFmtId="4" fontId="20" fillId="0" borderId="27" xfId="3" applyNumberFormat="1" applyFont="1" applyBorder="1" applyAlignment="1">
      <alignment horizontal="right" vertical="center"/>
    </xf>
    <xf numFmtId="4" fontId="20" fillId="0" borderId="27" xfId="3" applyNumberFormat="1" applyFont="1" applyBorder="1"/>
    <xf numFmtId="2" fontId="20" fillId="0" borderId="14" xfId="3" applyNumberFormat="1" applyFont="1" applyBorder="1" applyAlignment="1">
      <alignment horizontal="center"/>
    </xf>
    <xf numFmtId="4" fontId="20" fillId="0" borderId="14" xfId="3" applyNumberFormat="1" applyFont="1" applyFill="1" applyBorder="1"/>
    <xf numFmtId="165" fontId="12" fillId="0" borderId="31" xfId="3" applyNumberFormat="1" applyFont="1" applyBorder="1"/>
    <xf numFmtId="165" fontId="12" fillId="0" borderId="32" xfId="3" applyNumberFormat="1" applyFont="1" applyBorder="1"/>
    <xf numFmtId="166" fontId="13" fillId="2" borderId="0" xfId="3" applyNumberFormat="1" applyFont="1" applyFill="1" applyAlignment="1">
      <alignment horizontal="center" vertical="center"/>
    </xf>
    <xf numFmtId="2" fontId="20" fillId="0" borderId="9" xfId="3" applyNumberFormat="1" applyFont="1" applyFill="1" applyBorder="1" applyAlignment="1">
      <alignment horizontal="left"/>
    </xf>
    <xf numFmtId="2" fontId="20" fillId="0" borderId="14" xfId="3" applyNumberFormat="1" applyFont="1" applyFill="1" applyBorder="1" applyAlignment="1">
      <alignment horizontal="center"/>
    </xf>
    <xf numFmtId="2" fontId="20" fillId="0" borderId="14" xfId="3" applyNumberFormat="1" applyFont="1" applyFill="1" applyBorder="1"/>
    <xf numFmtId="4" fontId="20" fillId="0" borderId="14" xfId="3" applyNumberFormat="1" applyFont="1" applyFill="1" applyBorder="1" applyAlignment="1">
      <alignment horizontal="right" vertical="center"/>
    </xf>
    <xf numFmtId="2" fontId="20" fillId="0" borderId="14" xfId="3" applyNumberFormat="1" applyFont="1" applyFill="1" applyBorder="1" applyAlignment="1">
      <alignment horizontal="right" vertical="center"/>
    </xf>
    <xf numFmtId="4" fontId="20" fillId="0" borderId="11" xfId="3" applyNumberFormat="1" applyFont="1" applyFill="1" applyBorder="1"/>
    <xf numFmtId="2" fontId="20" fillId="0" borderId="13" xfId="3" applyNumberFormat="1" applyFont="1" applyFill="1" applyBorder="1" applyAlignment="1">
      <alignment horizontal="left"/>
    </xf>
    <xf numFmtId="2" fontId="24" fillId="0" borderId="14" xfId="3" applyNumberFormat="1" applyFont="1" applyFill="1" applyBorder="1"/>
    <xf numFmtId="2" fontId="20" fillId="0" borderId="10" xfId="3" applyNumberFormat="1" applyFont="1" applyFill="1" applyBorder="1" applyAlignment="1">
      <alignment horizontal="left"/>
    </xf>
    <xf numFmtId="2" fontId="20" fillId="0" borderId="14" xfId="3" applyNumberFormat="1" applyFont="1" applyFill="1" applyBorder="1" applyAlignment="1">
      <alignment horizontal="left"/>
    </xf>
    <xf numFmtId="2" fontId="20" fillId="0" borderId="11" xfId="3" applyNumberFormat="1" applyFont="1" applyFill="1" applyBorder="1" applyAlignment="1">
      <alignment horizontal="center"/>
    </xf>
    <xf numFmtId="2" fontId="20" fillId="0" borderId="11" xfId="3" applyNumberFormat="1" applyFont="1" applyFill="1" applyBorder="1"/>
    <xf numFmtId="2" fontId="20" fillId="0" borderId="11" xfId="3" applyNumberFormat="1" applyFont="1" applyFill="1" applyBorder="1" applyAlignment="1">
      <alignment horizontal="left"/>
    </xf>
    <xf numFmtId="4" fontId="24" fillId="0" borderId="14" xfId="0" applyNumberFormat="1" applyFont="1" applyFill="1" applyBorder="1" applyAlignment="1">
      <alignment horizontal="right"/>
    </xf>
    <xf numFmtId="2" fontId="20" fillId="0" borderId="10" xfId="3" applyNumberFormat="1" applyFont="1" applyFill="1" applyBorder="1" applyAlignment="1">
      <alignment horizontal="right" vertical="center"/>
    </xf>
    <xf numFmtId="2" fontId="20" fillId="0" borderId="11" xfId="3" applyNumberFormat="1" applyFont="1" applyFill="1" applyBorder="1" applyAlignment="1">
      <alignment horizontal="right" vertical="center"/>
    </xf>
    <xf numFmtId="2" fontId="20" fillId="0" borderId="20" xfId="3" applyNumberFormat="1" applyFont="1" applyFill="1" applyBorder="1" applyAlignment="1">
      <alignment horizontal="right" vertical="center"/>
    </xf>
    <xf numFmtId="4" fontId="20" fillId="0" borderId="20" xfId="3" applyNumberFormat="1" applyFont="1" applyFill="1" applyBorder="1" applyAlignment="1">
      <alignment horizontal="right" vertical="center"/>
    </xf>
    <xf numFmtId="4" fontId="20" fillId="0" borderId="11" xfId="3" applyNumberFormat="1" applyFont="1" applyFill="1" applyBorder="1" applyAlignment="1">
      <alignment horizontal="right" vertical="center"/>
    </xf>
    <xf numFmtId="2" fontId="20" fillId="0" borderId="13" xfId="3" applyNumberFormat="1" applyFont="1" applyBorder="1" applyAlignment="1">
      <alignment horizontal="left" vertical="top"/>
    </xf>
    <xf numFmtId="2" fontId="20" fillId="0" borderId="14" xfId="3" applyNumberFormat="1" applyFont="1" applyBorder="1" applyAlignment="1">
      <alignment vertical="top" wrapText="1"/>
    </xf>
    <xf numFmtId="2" fontId="20" fillId="0" borderId="4" xfId="3" applyNumberFormat="1" applyFont="1" applyBorder="1" applyAlignment="1">
      <alignment horizontal="center" vertical="top"/>
    </xf>
    <xf numFmtId="2" fontId="20" fillId="0" borderId="14" xfId="3" applyNumberFormat="1" applyFont="1" applyBorder="1" applyAlignment="1">
      <alignment vertical="top"/>
    </xf>
    <xf numFmtId="166" fontId="13" fillId="2" borderId="0" xfId="3" applyNumberFormat="1" applyFont="1" applyFill="1" applyAlignment="1">
      <alignment horizontal="center" vertical="center"/>
    </xf>
    <xf numFmtId="0" fontId="2" fillId="0" borderId="0" xfId="3" applyFont="1" applyFill="1" applyBorder="1"/>
    <xf numFmtId="0" fontId="17" fillId="0" borderId="0" xfId="3" applyFont="1" applyFill="1" applyBorder="1" applyAlignment="1">
      <alignment horizontal="center"/>
    </xf>
    <xf numFmtId="169" fontId="17" fillId="0" borderId="0" xfId="3" quotePrefix="1" applyNumberFormat="1" applyFont="1" applyFill="1" applyBorder="1" applyAlignment="1">
      <alignment horizontal="center"/>
    </xf>
    <xf numFmtId="0" fontId="17" fillId="0" borderId="0" xfId="3" applyFont="1" applyFill="1" applyBorder="1"/>
    <xf numFmtId="2" fontId="17" fillId="0" borderId="0" xfId="3" quotePrefix="1" applyNumberFormat="1" applyFont="1" applyFill="1" applyBorder="1" applyAlignment="1">
      <alignment horizontal="center"/>
    </xf>
    <xf numFmtId="49" fontId="17" fillId="0" borderId="0" xfId="3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 vertical="center"/>
    </xf>
    <xf numFmtId="169" fontId="17" fillId="0" borderId="0" xfId="3" applyNumberFormat="1" applyFont="1" applyFill="1" applyBorder="1" applyAlignment="1">
      <alignment horizontal="center"/>
    </xf>
    <xf numFmtId="2" fontId="17" fillId="0" borderId="0" xfId="3" applyNumberFormat="1" applyFont="1" applyFill="1" applyBorder="1" applyAlignment="1">
      <alignment horizontal="center"/>
    </xf>
    <xf numFmtId="1" fontId="20" fillId="0" borderId="0" xfId="3" applyNumberFormat="1" applyFont="1" applyFill="1" applyBorder="1" applyAlignment="1">
      <alignment horizontal="center"/>
    </xf>
    <xf numFmtId="0" fontId="20" fillId="0" borderId="0" xfId="3" applyFont="1" applyFill="1" applyBorder="1" applyAlignment="1">
      <alignment horizontal="left"/>
    </xf>
    <xf numFmtId="169" fontId="20" fillId="0" borderId="0" xfId="3" applyNumberFormat="1" applyFont="1" applyFill="1" applyBorder="1" applyAlignment="1">
      <alignment horizontal="center"/>
    </xf>
    <xf numFmtId="0" fontId="20" fillId="0" borderId="0" xfId="3" applyFont="1" applyFill="1" applyBorder="1"/>
    <xf numFmtId="2" fontId="20" fillId="0" borderId="0" xfId="3" applyNumberFormat="1" applyFont="1" applyFill="1" applyBorder="1" applyAlignment="1">
      <alignment horizontal="right"/>
    </xf>
    <xf numFmtId="49" fontId="20" fillId="0" borderId="0" xfId="3" applyNumberFormat="1" applyFont="1" applyFill="1" applyBorder="1" applyAlignment="1">
      <alignment horizontal="center"/>
    </xf>
    <xf numFmtId="2" fontId="20" fillId="0" borderId="0" xfId="3" applyNumberFormat="1" applyFont="1" applyFill="1" applyBorder="1" applyAlignment="1">
      <alignment horizontal="left"/>
    </xf>
    <xf numFmtId="2" fontId="20" fillId="0" borderId="0" xfId="3" applyNumberFormat="1" applyFont="1" applyFill="1" applyBorder="1"/>
    <xf numFmtId="4" fontId="20" fillId="0" borderId="0" xfId="3" applyNumberFormat="1" applyFont="1" applyFill="1" applyBorder="1" applyAlignment="1">
      <alignment horizontal="right" vertical="center"/>
    </xf>
    <xf numFmtId="2" fontId="20" fillId="0" borderId="0" xfId="3" applyNumberFormat="1" applyFont="1" applyFill="1" applyBorder="1" applyAlignment="1">
      <alignment wrapText="1"/>
    </xf>
    <xf numFmtId="169" fontId="2" fillId="0" borderId="0" xfId="3" applyNumberFormat="1" applyFont="1" applyFill="1" applyBorder="1"/>
    <xf numFmtId="9" fontId="2" fillId="0" borderId="0" xfId="3" applyNumberFormat="1" applyFont="1" applyFill="1" applyBorder="1"/>
    <xf numFmtId="169" fontId="3" fillId="0" borderId="0" xfId="3" applyNumberFormat="1" applyFont="1" applyFill="1" applyBorder="1"/>
    <xf numFmtId="0" fontId="3" fillId="0" borderId="0" xfId="3" applyFont="1" applyFill="1" applyBorder="1"/>
    <xf numFmtId="0" fontId="2" fillId="0" borderId="0" xfId="3" applyFont="1" applyFill="1" applyBorder="1" applyAlignment="1">
      <alignment wrapText="1"/>
    </xf>
    <xf numFmtId="165" fontId="2" fillId="0" borderId="0" xfId="3" applyNumberFormat="1" applyFont="1" applyFill="1" applyBorder="1"/>
    <xf numFmtId="4" fontId="2" fillId="0" borderId="0" xfId="3" applyNumberFormat="1" applyFont="1" applyFill="1" applyBorder="1"/>
    <xf numFmtId="0" fontId="23" fillId="0" borderId="0" xfId="3" applyFont="1" applyFill="1" applyBorder="1"/>
    <xf numFmtId="165" fontId="23" fillId="0" borderId="0" xfId="3" applyNumberFormat="1" applyFont="1" applyFill="1" applyBorder="1"/>
    <xf numFmtId="1" fontId="9" fillId="0" borderId="0" xfId="3" applyNumberFormat="1" applyFont="1" applyFill="1" applyBorder="1"/>
    <xf numFmtId="1" fontId="2" fillId="0" borderId="0" xfId="3" applyNumberFormat="1" applyFont="1" applyFill="1" applyBorder="1"/>
    <xf numFmtId="169" fontId="9" fillId="0" borderId="0" xfId="3" applyNumberFormat="1" applyFont="1" applyFill="1" applyBorder="1"/>
    <xf numFmtId="165" fontId="3" fillId="0" borderId="0" xfId="3" applyNumberFormat="1" applyFont="1" applyFill="1" applyBorder="1"/>
    <xf numFmtId="4" fontId="3" fillId="0" borderId="0" xfId="3" applyNumberFormat="1" applyFont="1" applyFill="1" applyBorder="1"/>
    <xf numFmtId="2" fontId="2" fillId="0" borderId="0" xfId="3" applyNumberFormat="1" applyFont="1" applyFill="1" applyBorder="1"/>
    <xf numFmtId="0" fontId="22" fillId="0" borderId="0" xfId="3" applyFont="1" applyFill="1" applyBorder="1"/>
    <xf numFmtId="0" fontId="21" fillId="0" borderId="0" xfId="3" applyFont="1" applyFill="1" applyBorder="1"/>
    <xf numFmtId="4" fontId="17" fillId="0" borderId="0" xfId="3" applyNumberFormat="1" applyFont="1" applyFill="1" applyBorder="1" applyAlignment="1">
      <alignment horizontal="right" vertical="center"/>
    </xf>
    <xf numFmtId="2" fontId="20" fillId="0" borderId="12" xfId="3" applyNumberFormat="1" applyFont="1" applyFill="1" applyBorder="1" applyAlignment="1">
      <alignment horizontal="center"/>
    </xf>
    <xf numFmtId="4" fontId="20" fillId="0" borderId="3" xfId="3" applyNumberFormat="1" applyFont="1" applyFill="1" applyBorder="1" applyAlignment="1">
      <alignment horizontal="right" vertical="center"/>
    </xf>
    <xf numFmtId="2" fontId="20" fillId="0" borderId="17" xfId="3" applyNumberFormat="1" applyFont="1" applyFill="1" applyBorder="1"/>
    <xf numFmtId="2" fontId="20" fillId="0" borderId="2" xfId="3" applyNumberFormat="1" applyFont="1" applyFill="1" applyBorder="1"/>
    <xf numFmtId="4" fontId="20" fillId="0" borderId="5" xfId="3" applyNumberFormat="1" applyFont="1" applyFill="1" applyBorder="1" applyAlignment="1">
      <alignment horizontal="right" vertical="center"/>
    </xf>
    <xf numFmtId="2" fontId="20" fillId="0" borderId="5" xfId="3" applyNumberFormat="1" applyFont="1" applyFill="1" applyBorder="1" applyAlignment="1">
      <alignment horizontal="right" vertical="center"/>
    </xf>
    <xf numFmtId="2" fontId="29" fillId="0" borderId="13" xfId="3" applyNumberFormat="1" applyFont="1" applyFill="1" applyBorder="1" applyAlignment="1">
      <alignment horizontal="left"/>
    </xf>
    <xf numFmtId="2" fontId="29" fillId="0" borderId="12" xfId="3" applyNumberFormat="1" applyFont="1" applyFill="1" applyBorder="1" applyAlignment="1">
      <alignment horizontal="center"/>
    </xf>
    <xf numFmtId="2" fontId="29" fillId="0" borderId="14" xfId="3" applyNumberFormat="1" applyFont="1" applyFill="1" applyBorder="1"/>
    <xf numFmtId="4" fontId="29" fillId="0" borderId="14" xfId="3" applyNumberFormat="1" applyFont="1" applyFill="1" applyBorder="1" applyAlignment="1">
      <alignment horizontal="right" vertical="center"/>
    </xf>
    <xf numFmtId="2" fontId="29" fillId="0" borderId="14" xfId="3" applyNumberFormat="1" applyFont="1" applyFill="1" applyBorder="1" applyAlignment="1">
      <alignment horizontal="right" vertical="center"/>
    </xf>
    <xf numFmtId="4" fontId="29" fillId="0" borderId="3" xfId="3" applyNumberFormat="1" applyFont="1" applyFill="1" applyBorder="1" applyAlignment="1">
      <alignment horizontal="right" vertical="center"/>
    </xf>
    <xf numFmtId="4" fontId="29" fillId="0" borderId="14" xfId="3" applyNumberFormat="1" applyFont="1" applyFill="1" applyBorder="1"/>
    <xf numFmtId="2" fontId="20" fillId="0" borderId="18" xfId="3" applyNumberFormat="1" applyFont="1" applyFill="1" applyBorder="1" applyAlignment="1">
      <alignment horizontal="left"/>
    </xf>
    <xf numFmtId="2" fontId="20" fillId="0" borderId="16" xfId="3" applyNumberFormat="1" applyFont="1" applyFill="1" applyBorder="1"/>
    <xf numFmtId="169" fontId="20" fillId="0" borderId="14" xfId="3" applyNumberFormat="1" applyFont="1" applyFill="1" applyBorder="1"/>
    <xf numFmtId="2" fontId="29" fillId="0" borderId="4" xfId="3" applyNumberFormat="1" applyFont="1" applyFill="1" applyBorder="1" applyAlignment="1">
      <alignment horizontal="center"/>
    </xf>
    <xf numFmtId="2" fontId="29" fillId="0" borderId="4" xfId="3" applyNumberFormat="1" applyFont="1" applyFill="1" applyBorder="1" applyAlignment="1">
      <alignment horizontal="right" vertical="center"/>
    </xf>
    <xf numFmtId="2" fontId="29" fillId="0" borderId="3" xfId="3" applyNumberFormat="1" applyFont="1" applyFill="1" applyBorder="1" applyAlignment="1">
      <alignment horizontal="right" vertical="center"/>
    </xf>
    <xf numFmtId="2" fontId="29" fillId="0" borderId="13" xfId="3" applyNumberFormat="1" applyFont="1" applyBorder="1" applyAlignment="1">
      <alignment horizontal="left"/>
    </xf>
    <xf numFmtId="2" fontId="29" fillId="0" borderId="4" xfId="3" applyNumberFormat="1" applyFont="1" applyBorder="1" applyAlignment="1">
      <alignment horizontal="center"/>
    </xf>
    <xf numFmtId="2" fontId="29" fillId="0" borderId="14" xfId="3" applyNumberFormat="1" applyFont="1" applyBorder="1"/>
    <xf numFmtId="4" fontId="29" fillId="0" borderId="14" xfId="3" applyNumberFormat="1" applyFont="1" applyBorder="1" applyAlignment="1">
      <alignment horizontal="right" vertical="center"/>
    </xf>
    <xf numFmtId="2" fontId="29" fillId="0" borderId="14" xfId="3" applyNumberFormat="1" applyFont="1" applyBorder="1" applyAlignment="1">
      <alignment horizontal="right" vertical="center"/>
    </xf>
    <xf numFmtId="2" fontId="29" fillId="0" borderId="4" xfId="3" applyNumberFormat="1" applyFont="1" applyBorder="1" applyAlignment="1">
      <alignment horizontal="right" vertical="center"/>
    </xf>
    <xf numFmtId="2" fontId="29" fillId="0" borderId="3" xfId="3" applyNumberFormat="1" applyFont="1" applyBorder="1" applyAlignment="1">
      <alignment horizontal="right" vertical="center"/>
    </xf>
    <xf numFmtId="4" fontId="29" fillId="0" borderId="3" xfId="3" applyNumberFormat="1" applyFont="1" applyBorder="1" applyAlignment="1">
      <alignment horizontal="right" vertical="center"/>
    </xf>
    <xf numFmtId="4" fontId="29" fillId="0" borderId="14" xfId="3" applyNumberFormat="1" applyFont="1" applyBorder="1"/>
    <xf numFmtId="0" fontId="2" fillId="0" borderId="0" xfId="3" applyFont="1" applyBorder="1"/>
    <xf numFmtId="0" fontId="21" fillId="0" borderId="0" xfId="3" applyFont="1" applyBorder="1"/>
    <xf numFmtId="2" fontId="2" fillId="0" borderId="0" xfId="3" applyNumberFormat="1" applyFont="1" applyBorder="1"/>
    <xf numFmtId="2" fontId="3" fillId="0" borderId="0" xfId="3" applyNumberFormat="1" applyFont="1" applyBorder="1"/>
    <xf numFmtId="1" fontId="2" fillId="0" borderId="0" xfId="3" applyNumberFormat="1" applyFont="1" applyBorder="1"/>
    <xf numFmtId="0" fontId="25" fillId="0" borderId="0" xfId="0" applyFont="1" applyBorder="1" applyAlignment="1">
      <alignment vertical="center" wrapText="1"/>
    </xf>
    <xf numFmtId="1" fontId="3" fillId="0" borderId="0" xfId="3" applyNumberFormat="1" applyFont="1" applyBorder="1"/>
    <xf numFmtId="0" fontId="2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8" fontId="4" fillId="0" borderId="0" xfId="0" applyNumberFormat="1" applyFont="1" applyBorder="1" applyAlignment="1">
      <alignment vertical="center" wrapText="1"/>
    </xf>
    <xf numFmtId="8" fontId="27" fillId="0" borderId="0" xfId="0" applyNumberFormat="1" applyFont="1" applyBorder="1" applyAlignment="1">
      <alignment vertical="center" wrapText="1"/>
    </xf>
    <xf numFmtId="8" fontId="20" fillId="0" borderId="0" xfId="3" applyNumberFormat="1" applyFont="1" applyBorder="1"/>
    <xf numFmtId="0" fontId="11" fillId="0" borderId="0" xfId="0" applyFont="1" applyBorder="1" applyAlignment="1">
      <alignment vertical="center" wrapText="1"/>
    </xf>
    <xf numFmtId="6" fontId="27" fillId="0" borderId="0" xfId="0" applyNumberFormat="1" applyFont="1" applyBorder="1" applyAlignment="1">
      <alignment vertical="center" wrapText="1"/>
    </xf>
    <xf numFmtId="8" fontId="26" fillId="0" borderId="0" xfId="0" applyNumberFormat="1" applyFont="1" applyBorder="1" applyAlignment="1">
      <alignment vertical="center" wrapText="1"/>
    </xf>
    <xf numFmtId="2" fontId="20" fillId="0" borderId="0" xfId="3" applyNumberFormat="1" applyFont="1" applyBorder="1"/>
    <xf numFmtId="2" fontId="10" fillId="0" borderId="19" xfId="3" applyNumberFormat="1" applyFont="1" applyBorder="1" applyAlignment="1">
      <alignment horizontal="center"/>
    </xf>
    <xf numFmtId="165" fontId="12" fillId="0" borderId="33" xfId="3" applyNumberFormat="1" applyFont="1" applyBorder="1"/>
    <xf numFmtId="165" fontId="12" fillId="0" borderId="19" xfId="3" applyNumberFormat="1" applyFont="1" applyBorder="1"/>
    <xf numFmtId="165" fontId="17" fillId="0" borderId="19" xfId="3" applyNumberFormat="1" applyFont="1" applyBorder="1"/>
    <xf numFmtId="0" fontId="25" fillId="0" borderId="0" xfId="0" applyFont="1" applyBorder="1" applyAlignment="1">
      <alignment vertical="center" wrapText="1"/>
    </xf>
    <xf numFmtId="0" fontId="2" fillId="0" borderId="0" xfId="3" applyFont="1" applyFill="1" applyBorder="1" applyAlignment="1">
      <alignment horizontal="center"/>
    </xf>
    <xf numFmtId="0" fontId="15" fillId="0" borderId="8" xfId="3" applyFont="1" applyBorder="1" applyAlignment="1">
      <alignment horizontal="left" vertical="center"/>
    </xf>
    <xf numFmtId="0" fontId="15" fillId="0" borderId="6" xfId="3" applyFont="1" applyBorder="1" applyAlignment="1">
      <alignment horizontal="left" vertical="center"/>
    </xf>
    <xf numFmtId="0" fontId="15" fillId="0" borderId="10" xfId="3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66" fontId="13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66" fontId="13" fillId="2" borderId="29" xfId="3" applyNumberFormat="1" applyFont="1" applyFill="1" applyBorder="1" applyAlignment="1">
      <alignment horizontal="center" vertical="center"/>
    </xf>
    <xf numFmtId="166" fontId="13" fillId="2" borderId="0" xfId="3" applyNumberFormat="1" applyFont="1" applyFill="1" applyAlignment="1">
      <alignment horizontal="center" vertical="center"/>
    </xf>
    <xf numFmtId="166" fontId="13" fillId="2" borderId="2" xfId="3" applyNumberFormat="1" applyFont="1" applyFill="1" applyBorder="1" applyAlignment="1">
      <alignment horizontal="center" vertical="center"/>
    </xf>
    <xf numFmtId="168" fontId="20" fillId="0" borderId="14" xfId="3" applyNumberFormat="1" applyFont="1" applyFill="1" applyBorder="1" applyAlignment="1">
      <alignment horizontal="center"/>
    </xf>
    <xf numFmtId="2" fontId="20" fillId="0" borderId="4" xfId="3" applyNumberFormat="1" applyFont="1" applyFill="1" applyBorder="1" applyAlignment="1">
      <alignment horizontal="left"/>
    </xf>
    <xf numFmtId="4" fontId="20" fillId="0" borderId="2" xfId="3" applyNumberFormat="1" applyFont="1" applyFill="1" applyBorder="1" applyAlignment="1">
      <alignment horizontal="right" vertical="center"/>
    </xf>
    <xf numFmtId="2" fontId="20" fillId="0" borderId="1" xfId="3" applyNumberFormat="1" applyFont="1" applyFill="1" applyBorder="1" applyAlignment="1">
      <alignment horizontal="right" vertical="center"/>
    </xf>
    <xf numFmtId="4" fontId="20" fillId="0" borderId="1" xfId="3" applyNumberFormat="1" applyFont="1" applyFill="1" applyBorder="1" applyAlignment="1">
      <alignment horizontal="right" vertical="center"/>
    </xf>
    <xf numFmtId="4" fontId="20" fillId="0" borderId="1" xfId="3" applyNumberFormat="1" applyFont="1" applyFill="1" applyBorder="1"/>
    <xf numFmtId="4" fontId="20" fillId="0" borderId="27" xfId="3" applyNumberFormat="1" applyFont="1" applyFill="1" applyBorder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9" defaultPivotStyle="PivotStyleLight16"/>
  <colors>
    <mruColors>
      <color rgb="FFE3F3D1"/>
      <color rgb="FFC4E59F"/>
      <color rgb="FFFF9999"/>
      <color rgb="FFACF698"/>
      <color rgb="FFFFFF66"/>
      <color rgb="FFFFFF99"/>
      <color rgb="FF00CC00"/>
      <color rgb="FFFCD5EA"/>
      <color rgb="FF5C2C04"/>
      <color rgb="FF2C15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W115"/>
  <sheetViews>
    <sheetView tabSelected="1" zoomScaleNormal="100" workbookViewId="0">
      <selection activeCell="A77" sqref="A77:AG79"/>
    </sheetView>
  </sheetViews>
  <sheetFormatPr defaultColWidth="10.453125" defaultRowHeight="12.5" x14ac:dyDescent="0.25"/>
  <cols>
    <col min="1" max="1" width="10.7265625" style="1" customWidth="1"/>
    <col min="2" max="2" width="9.54296875" style="1" customWidth="1"/>
    <col min="3" max="3" width="40.81640625" style="1" customWidth="1"/>
    <col min="4" max="4" width="19.1796875" style="1" customWidth="1"/>
    <col min="5" max="5" width="12.453125" style="4" customWidth="1"/>
    <col min="6" max="6" width="9.7265625" style="1" customWidth="1"/>
    <col min="7" max="7" width="8.1796875" style="1" hidden="1" customWidth="1"/>
    <col min="8" max="9" width="8.26953125" style="1" hidden="1" customWidth="1"/>
    <col min="10" max="10" width="10.453125" style="1" hidden="1" customWidth="1"/>
    <col min="11" max="11" width="8.453125" style="1" hidden="1" customWidth="1"/>
    <col min="12" max="12" width="8.7265625" style="1" hidden="1" customWidth="1"/>
    <col min="13" max="13" width="7.7265625" style="1" hidden="1" customWidth="1"/>
    <col min="14" max="14" width="8" style="1" hidden="1" customWidth="1"/>
    <col min="15" max="15" width="8.54296875" style="1" hidden="1" customWidth="1"/>
    <col min="16" max="16" width="8.453125" style="1" hidden="1" customWidth="1"/>
    <col min="17" max="17" width="9.26953125" style="1" hidden="1" customWidth="1"/>
    <col min="18" max="18" width="9" style="1" hidden="1" customWidth="1"/>
    <col min="19" max="19" width="9.26953125" style="1" hidden="1" customWidth="1"/>
    <col min="20" max="20" width="9" style="1" hidden="1" customWidth="1"/>
    <col min="21" max="21" width="8.81640625" style="1" hidden="1" customWidth="1"/>
    <col min="22" max="22" width="8.7265625" style="1" hidden="1" customWidth="1"/>
    <col min="23" max="25" width="8.54296875" style="1" hidden="1" customWidth="1"/>
    <col min="26" max="26" width="8.81640625" style="1" hidden="1" customWidth="1"/>
    <col min="27" max="28" width="13.81640625" style="1" hidden="1" customWidth="1"/>
    <col min="29" max="29" width="9.54296875" style="1" hidden="1" customWidth="1"/>
    <col min="30" max="30" width="12.1796875" style="95" customWidth="1"/>
    <col min="31" max="32" width="10.453125" style="95" customWidth="1"/>
    <col min="33" max="33" width="10.453125" style="95"/>
    <col min="34" max="34" width="10.453125" style="1"/>
    <col min="35" max="35" width="13" style="84" customWidth="1"/>
    <col min="36" max="36" width="13.81640625" style="1" customWidth="1"/>
    <col min="37" max="37" width="11.54296875" style="1" customWidth="1"/>
    <col min="38" max="38" width="12" style="1" customWidth="1"/>
    <col min="39" max="39" width="12.453125" style="1" customWidth="1"/>
    <col min="40" max="40" width="14.1796875" style="1" customWidth="1"/>
    <col min="41" max="41" width="10.7265625" style="1" bestFit="1" customWidth="1"/>
    <col min="42" max="43" width="10.453125" style="1"/>
    <col min="44" max="44" width="13.453125" style="1" customWidth="1"/>
    <col min="45" max="45" width="14.7265625" style="1" customWidth="1"/>
    <col min="46" max="46" width="14.26953125" style="1" customWidth="1"/>
    <col min="47" max="47" width="12.26953125" style="1" customWidth="1"/>
    <col min="48" max="48" width="14.26953125" style="1" customWidth="1"/>
    <col min="49" max="16384" width="10.453125" style="1"/>
  </cols>
  <sheetData>
    <row r="1" spans="1:49" ht="18.5" x14ac:dyDescent="0.25">
      <c r="A1" s="242" t="s">
        <v>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97"/>
      <c r="AF1" s="119"/>
      <c r="AG1" s="143"/>
      <c r="AH1" s="238"/>
      <c r="AI1" s="239"/>
      <c r="AJ1" s="239"/>
      <c r="AK1" s="239"/>
      <c r="AL1" s="239"/>
      <c r="AM1" s="239"/>
      <c r="AN1" s="239"/>
      <c r="AO1" s="144"/>
      <c r="AP1" s="144"/>
      <c r="AQ1" s="144"/>
      <c r="AR1" s="144"/>
      <c r="AS1" s="144"/>
      <c r="AT1" s="144"/>
      <c r="AU1" s="144"/>
      <c r="AV1" s="144"/>
      <c r="AW1" s="144"/>
    </row>
    <row r="2" spans="1:49" ht="13" x14ac:dyDescent="0.25">
      <c r="A2" s="233" t="s">
        <v>162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7"/>
      <c r="AH2" s="240"/>
      <c r="AI2" s="241"/>
      <c r="AJ2" s="241"/>
      <c r="AK2" s="241"/>
      <c r="AL2" s="241"/>
      <c r="AM2" s="241"/>
      <c r="AN2" s="241"/>
      <c r="AO2" s="144"/>
      <c r="AP2" s="144"/>
      <c r="AQ2" s="144"/>
      <c r="AR2" s="144"/>
      <c r="AS2" s="144"/>
      <c r="AT2" s="144"/>
      <c r="AU2" s="144"/>
      <c r="AV2" s="144"/>
      <c r="AW2" s="144"/>
    </row>
    <row r="3" spans="1:49" x14ac:dyDescent="0.25">
      <c r="A3" s="5" t="s">
        <v>1</v>
      </c>
      <c r="B3" s="6" t="s">
        <v>2</v>
      </c>
      <c r="C3" s="7"/>
      <c r="D3" s="7"/>
      <c r="E3" s="8" t="s">
        <v>5</v>
      </c>
      <c r="F3" s="9" t="s">
        <v>0</v>
      </c>
      <c r="G3" s="10" t="s">
        <v>6</v>
      </c>
      <c r="H3" s="11"/>
      <c r="I3" s="12"/>
      <c r="J3" s="12"/>
      <c r="K3" s="12"/>
      <c r="L3" s="12"/>
      <c r="M3" s="12"/>
      <c r="N3" s="12"/>
      <c r="O3" s="12"/>
      <c r="P3" s="12"/>
      <c r="Q3" s="13"/>
      <c r="R3" s="14"/>
      <c r="S3" s="12"/>
      <c r="T3" s="12"/>
      <c r="U3" s="12"/>
      <c r="V3" s="12"/>
      <c r="W3" s="12"/>
      <c r="X3" s="12"/>
      <c r="Y3" s="12"/>
      <c r="Z3" s="15"/>
      <c r="AA3" s="15"/>
      <c r="AB3" s="16"/>
      <c r="AC3" s="87" t="s">
        <v>7</v>
      </c>
      <c r="AD3" s="19" t="s">
        <v>7</v>
      </c>
      <c r="AE3" s="19" t="s">
        <v>144</v>
      </c>
      <c r="AF3" s="19" t="s">
        <v>144</v>
      </c>
      <c r="AG3" s="19" t="s">
        <v>144</v>
      </c>
      <c r="AH3" s="145"/>
      <c r="AI3" s="146"/>
      <c r="AJ3" s="147"/>
      <c r="AK3" s="147"/>
      <c r="AL3" s="148"/>
      <c r="AM3" s="149"/>
      <c r="AN3" s="150"/>
      <c r="AO3" s="144"/>
      <c r="AP3" s="144"/>
      <c r="AQ3" s="144"/>
      <c r="AR3" s="144"/>
      <c r="AS3" s="144"/>
      <c r="AT3" s="144"/>
      <c r="AU3" s="144"/>
      <c r="AV3" s="144"/>
      <c r="AW3" s="144"/>
    </row>
    <row r="4" spans="1:49" x14ac:dyDescent="0.25">
      <c r="A4" s="17" t="s">
        <v>8</v>
      </c>
      <c r="B4" s="18" t="s">
        <v>9</v>
      </c>
      <c r="C4" s="19" t="s">
        <v>10</v>
      </c>
      <c r="D4" s="19" t="s">
        <v>11</v>
      </c>
      <c r="E4" s="20" t="s">
        <v>12</v>
      </c>
      <c r="F4" s="21" t="s">
        <v>13</v>
      </c>
      <c r="G4" s="22">
        <v>1995</v>
      </c>
      <c r="H4" s="18">
        <v>1996</v>
      </c>
      <c r="I4" s="22">
        <v>1997</v>
      </c>
      <c r="J4" s="22">
        <v>1998</v>
      </c>
      <c r="K4" s="22">
        <v>1999</v>
      </c>
      <c r="L4" s="22">
        <v>2000</v>
      </c>
      <c r="M4" s="22">
        <v>2001</v>
      </c>
      <c r="N4" s="22">
        <v>2002</v>
      </c>
      <c r="O4" s="22">
        <v>2003</v>
      </c>
      <c r="P4" s="22">
        <v>2004</v>
      </c>
      <c r="Q4" s="22">
        <v>2005</v>
      </c>
      <c r="R4" s="22">
        <v>2006</v>
      </c>
      <c r="S4" s="22">
        <v>2007</v>
      </c>
      <c r="T4" s="22">
        <v>2008</v>
      </c>
      <c r="U4" s="23">
        <v>2009</v>
      </c>
      <c r="V4" s="23">
        <v>2010</v>
      </c>
      <c r="W4" s="23">
        <v>2011</v>
      </c>
      <c r="X4" s="23">
        <v>2012</v>
      </c>
      <c r="Y4" s="23">
        <v>2013</v>
      </c>
      <c r="Z4" s="24">
        <v>2014</v>
      </c>
      <c r="AA4" s="24">
        <v>2015</v>
      </c>
      <c r="AB4" s="25">
        <v>2016</v>
      </c>
      <c r="AC4" s="88" t="s">
        <v>4</v>
      </c>
      <c r="AD4" s="22" t="s">
        <v>137</v>
      </c>
      <c r="AE4" s="22" t="s">
        <v>138</v>
      </c>
      <c r="AF4" s="22" t="s">
        <v>159</v>
      </c>
      <c r="AG4" s="22" t="s">
        <v>168</v>
      </c>
      <c r="AH4" s="145"/>
      <c r="AI4" s="151"/>
      <c r="AJ4" s="150"/>
      <c r="AK4" s="150"/>
      <c r="AL4" s="152"/>
      <c r="AM4" s="149"/>
      <c r="AN4" s="145"/>
      <c r="AO4" s="144"/>
      <c r="AP4" s="144"/>
      <c r="AQ4" s="144"/>
      <c r="AR4" s="144"/>
      <c r="AS4" s="144"/>
      <c r="AT4" s="144"/>
      <c r="AU4" s="144"/>
      <c r="AV4" s="144"/>
      <c r="AW4" s="144"/>
    </row>
    <row r="5" spans="1:49" x14ac:dyDescent="0.25">
      <c r="A5" s="17"/>
      <c r="B5" s="22"/>
      <c r="C5" s="26"/>
      <c r="D5" s="26"/>
      <c r="E5" s="21" t="s">
        <v>14</v>
      </c>
      <c r="G5" s="22" t="s">
        <v>15</v>
      </c>
      <c r="H5" s="18"/>
      <c r="I5" s="22"/>
      <c r="J5" s="22"/>
      <c r="K5" s="27">
        <v>0.03</v>
      </c>
      <c r="L5" s="27">
        <v>0.04</v>
      </c>
      <c r="M5" s="27">
        <v>0.04</v>
      </c>
      <c r="N5" s="27">
        <v>0.02</v>
      </c>
      <c r="O5" s="27">
        <v>0.06</v>
      </c>
      <c r="P5" s="27">
        <v>0.04</v>
      </c>
      <c r="Q5" s="22"/>
      <c r="R5" s="22"/>
      <c r="S5" s="28">
        <v>0.04</v>
      </c>
      <c r="T5" s="29">
        <v>0.04</v>
      </c>
      <c r="U5" s="29">
        <v>0.03</v>
      </c>
      <c r="V5" s="29">
        <v>0.03</v>
      </c>
      <c r="W5" s="29">
        <v>0.04</v>
      </c>
      <c r="X5" s="29">
        <v>0.03</v>
      </c>
      <c r="Y5" s="30">
        <v>0.03</v>
      </c>
      <c r="Z5" s="27">
        <v>1.6E-2</v>
      </c>
      <c r="AA5" s="29">
        <v>0.01</v>
      </c>
      <c r="AB5" s="31">
        <v>0.01</v>
      </c>
      <c r="AC5" s="89"/>
      <c r="AD5" s="29">
        <v>0.04</v>
      </c>
      <c r="AE5" s="31">
        <v>0.04</v>
      </c>
      <c r="AF5" s="31">
        <v>0.04</v>
      </c>
      <c r="AG5" s="31">
        <v>0.04</v>
      </c>
      <c r="AH5" s="145"/>
      <c r="AI5" s="151"/>
      <c r="AJ5" s="147"/>
      <c r="AK5" s="147"/>
      <c r="AL5" s="149"/>
      <c r="AM5" s="144"/>
      <c r="AN5" s="153"/>
      <c r="AO5" s="144"/>
      <c r="AP5" s="144"/>
      <c r="AQ5" s="144"/>
      <c r="AR5" s="144"/>
      <c r="AS5" s="144"/>
      <c r="AT5" s="144"/>
      <c r="AU5" s="144"/>
      <c r="AV5" s="144"/>
      <c r="AW5" s="144"/>
    </row>
    <row r="6" spans="1:49" x14ac:dyDescent="0.25">
      <c r="A6" s="32" t="s">
        <v>16</v>
      </c>
      <c r="B6" s="33"/>
      <c r="C6" s="23" t="s">
        <v>17</v>
      </c>
      <c r="D6" s="23"/>
      <c r="E6" s="34">
        <v>1</v>
      </c>
      <c r="F6" s="35"/>
      <c r="G6" s="36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  <c r="U6" s="15"/>
      <c r="V6" s="15"/>
      <c r="W6" s="15"/>
      <c r="X6" s="15"/>
      <c r="Y6" s="15"/>
      <c r="Z6" s="40"/>
      <c r="AA6" s="40"/>
      <c r="AB6" s="41"/>
      <c r="AC6" s="90"/>
      <c r="AD6" s="23"/>
      <c r="AE6" s="98"/>
      <c r="AF6" s="98"/>
      <c r="AG6" s="98"/>
      <c r="AH6" s="154"/>
      <c r="AI6" s="155"/>
      <c r="AJ6" s="156"/>
      <c r="AK6" s="156"/>
      <c r="AL6" s="157"/>
      <c r="AM6" s="158"/>
      <c r="AN6" s="156"/>
      <c r="AO6" s="144"/>
      <c r="AP6" s="144"/>
      <c r="AQ6" s="144"/>
      <c r="AR6" s="144"/>
      <c r="AS6" s="144"/>
      <c r="AT6" s="144"/>
      <c r="AU6" s="144"/>
      <c r="AV6" s="144"/>
      <c r="AW6" s="144"/>
    </row>
    <row r="7" spans="1:49" x14ac:dyDescent="0.25">
      <c r="A7" s="102" t="s">
        <v>18</v>
      </c>
      <c r="B7" s="103"/>
      <c r="C7" s="104" t="s">
        <v>19</v>
      </c>
      <c r="D7" s="104"/>
      <c r="E7" s="105">
        <v>3245</v>
      </c>
      <c r="F7" s="105">
        <v>3245</v>
      </c>
      <c r="G7" s="106">
        <v>3245</v>
      </c>
      <c r="H7" s="107">
        <v>3407.25</v>
      </c>
      <c r="I7" s="106">
        <v>3509.46</v>
      </c>
      <c r="J7" s="106">
        <v>5000</v>
      </c>
      <c r="K7" s="106">
        <v>5150</v>
      </c>
      <c r="L7" s="106">
        <v>5356</v>
      </c>
      <c r="M7" s="106">
        <v>5570.24</v>
      </c>
      <c r="N7" s="106">
        <v>5681.64</v>
      </c>
      <c r="O7" s="106">
        <v>6022.53</v>
      </c>
      <c r="P7" s="106">
        <v>6263.43</v>
      </c>
      <c r="Q7" s="106">
        <v>6577</v>
      </c>
      <c r="R7" s="106">
        <v>6800</v>
      </c>
      <c r="S7" s="106">
        <f t="shared" ref="S7:T16" si="0">R7*1.04</f>
        <v>7072</v>
      </c>
      <c r="T7" s="106">
        <f t="shared" si="0"/>
        <v>7354.88</v>
      </c>
      <c r="U7" s="106">
        <f t="shared" ref="U7:V16" si="1">T7*1.03</f>
        <v>7575.5264000000006</v>
      </c>
      <c r="V7" s="106">
        <f t="shared" si="1"/>
        <v>7802.7921920000008</v>
      </c>
      <c r="W7" s="106">
        <f>V7*1.04</f>
        <v>8114.9038796800014</v>
      </c>
      <c r="X7" s="106">
        <f>W7*1.03</f>
        <v>8358.3509960704014</v>
      </c>
      <c r="Y7" s="106">
        <f t="shared" ref="X7:Y31" si="2">X7*1.03</f>
        <v>8609.1015259525138</v>
      </c>
      <c r="Z7" s="106">
        <f>Y7*1.016</f>
        <v>8746.8471503677538</v>
      </c>
      <c r="AA7" s="106">
        <f>Z7*1.01</f>
        <v>8834.3156218714321</v>
      </c>
      <c r="AB7" s="108">
        <f>AA7*1.01</f>
        <v>8922.6587780901464</v>
      </c>
      <c r="AC7" s="109">
        <f>AB7*1.01</f>
        <v>9011.8853658710486</v>
      </c>
      <c r="AD7" s="110">
        <f t="shared" ref="AD7:AD54" si="3">AC7*1.04</f>
        <v>9372.3607805058909</v>
      </c>
      <c r="AE7" s="110">
        <v>30000</v>
      </c>
      <c r="AF7" s="110">
        <v>30000</v>
      </c>
      <c r="AG7" s="110">
        <v>30000</v>
      </c>
      <c r="AH7" s="159"/>
      <c r="AI7" s="155"/>
      <c r="AJ7" s="160"/>
      <c r="AK7" s="160"/>
      <c r="AL7" s="161"/>
      <c r="AM7" s="161"/>
      <c r="AN7" s="161"/>
      <c r="AO7" s="144"/>
      <c r="AP7" s="144"/>
      <c r="AQ7" s="144"/>
      <c r="AR7" s="144"/>
      <c r="AS7" s="144"/>
      <c r="AT7" s="144"/>
      <c r="AU7" s="144"/>
      <c r="AV7" s="144"/>
      <c r="AW7" s="144"/>
    </row>
    <row r="8" spans="1:49" x14ac:dyDescent="0.25">
      <c r="A8" s="102" t="s">
        <v>18</v>
      </c>
      <c r="B8" s="103"/>
      <c r="C8" s="104" t="s">
        <v>20</v>
      </c>
      <c r="D8" s="104"/>
      <c r="E8" s="105">
        <v>40000</v>
      </c>
      <c r="F8" s="105">
        <v>40000</v>
      </c>
      <c r="G8" s="106">
        <v>18928</v>
      </c>
      <c r="H8" s="107">
        <v>19874.400000000001</v>
      </c>
      <c r="I8" s="106">
        <v>20470.63</v>
      </c>
      <c r="J8" s="106">
        <v>40000</v>
      </c>
      <c r="K8" s="106">
        <v>41200</v>
      </c>
      <c r="L8" s="106">
        <v>42848</v>
      </c>
      <c r="M8" s="106">
        <v>44561.919999999998</v>
      </c>
      <c r="N8" s="106">
        <v>45453.15</v>
      </c>
      <c r="O8" s="106">
        <v>48180.33</v>
      </c>
      <c r="P8" s="106">
        <v>50107.54</v>
      </c>
      <c r="Q8" s="106">
        <v>52613</v>
      </c>
      <c r="R8" s="106">
        <v>54000</v>
      </c>
      <c r="S8" s="106">
        <f t="shared" si="0"/>
        <v>56160</v>
      </c>
      <c r="T8" s="106">
        <f t="shared" si="0"/>
        <v>58406.400000000001</v>
      </c>
      <c r="U8" s="106">
        <f t="shared" si="1"/>
        <v>60158.592000000004</v>
      </c>
      <c r="V8" s="106">
        <f t="shared" si="1"/>
        <v>61963.349760000005</v>
      </c>
      <c r="W8" s="106">
        <f>V8*1.04</f>
        <v>64441.883750400004</v>
      </c>
      <c r="X8" s="106">
        <f t="shared" si="2"/>
        <v>66375.140262912013</v>
      </c>
      <c r="Y8" s="106">
        <f t="shared" si="2"/>
        <v>68366.39447079938</v>
      </c>
      <c r="Z8" s="106">
        <f t="shared" ref="Z8:Z35" si="4">Y8*1.016</f>
        <v>69460.256782332173</v>
      </c>
      <c r="AA8" s="106">
        <f t="shared" ref="AA8:AA36" si="5">Z8*1.01</f>
        <v>70154.859350155501</v>
      </c>
      <c r="AB8" s="108">
        <f t="shared" ref="AB8:AB37" si="6">AA8*1.01</f>
        <v>70856.407943657061</v>
      </c>
      <c r="AC8" s="109">
        <f t="shared" ref="AC8:AC37" si="7">AB8*1.01</f>
        <v>71564.972023093636</v>
      </c>
      <c r="AD8" s="110">
        <f t="shared" si="3"/>
        <v>74427.570904017382</v>
      </c>
      <c r="AE8" s="110">
        <v>200000</v>
      </c>
      <c r="AF8" s="110">
        <v>200000</v>
      </c>
      <c r="AG8" s="110">
        <v>200000</v>
      </c>
      <c r="AH8" s="159"/>
      <c r="AI8" s="155"/>
      <c r="AJ8" s="160"/>
      <c r="AK8" s="162"/>
      <c r="AL8" s="161"/>
      <c r="AM8" s="161"/>
      <c r="AN8" s="161"/>
      <c r="AO8" s="144"/>
      <c r="AP8" s="144"/>
      <c r="AQ8" s="144"/>
      <c r="AR8" s="144"/>
      <c r="AS8" s="144"/>
      <c r="AT8" s="144"/>
      <c r="AU8" s="144"/>
      <c r="AV8" s="144"/>
      <c r="AW8" s="144"/>
    </row>
    <row r="9" spans="1:49" x14ac:dyDescent="0.25">
      <c r="A9" s="102" t="s">
        <v>18</v>
      </c>
      <c r="B9" s="103"/>
      <c r="C9" s="104" t="s">
        <v>21</v>
      </c>
      <c r="D9" s="104"/>
      <c r="E9" s="105">
        <v>17500</v>
      </c>
      <c r="F9" s="105">
        <v>17500</v>
      </c>
      <c r="G9" s="106">
        <v>3786</v>
      </c>
      <c r="H9" s="107">
        <v>3975.3</v>
      </c>
      <c r="I9" s="106">
        <v>4094.55</v>
      </c>
      <c r="J9" s="106">
        <v>17500</v>
      </c>
      <c r="K9" s="106">
        <v>18025</v>
      </c>
      <c r="L9" s="106">
        <v>18746</v>
      </c>
      <c r="M9" s="106">
        <v>19495.84</v>
      </c>
      <c r="N9" s="106">
        <v>19885.75</v>
      </c>
      <c r="O9" s="106">
        <v>21078.89</v>
      </c>
      <c r="P9" s="106">
        <v>22962</v>
      </c>
      <c r="Q9" s="106">
        <v>24110</v>
      </c>
      <c r="R9" s="106">
        <v>24500</v>
      </c>
      <c r="S9" s="106">
        <f t="shared" si="0"/>
        <v>25480</v>
      </c>
      <c r="T9" s="106">
        <f t="shared" si="0"/>
        <v>26499.200000000001</v>
      </c>
      <c r="U9" s="106">
        <f t="shared" si="1"/>
        <v>27294.176000000003</v>
      </c>
      <c r="V9" s="106">
        <f t="shared" si="1"/>
        <v>28113.001280000004</v>
      </c>
      <c r="W9" s="106">
        <f>V9*1.04</f>
        <v>29237.521331200005</v>
      </c>
      <c r="X9" s="106">
        <f t="shared" si="2"/>
        <v>30114.646971136008</v>
      </c>
      <c r="Y9" s="106">
        <f t="shared" si="2"/>
        <v>31018.086380270088</v>
      </c>
      <c r="Z9" s="106">
        <f t="shared" si="4"/>
        <v>31514.375762354408</v>
      </c>
      <c r="AA9" s="106">
        <f t="shared" si="5"/>
        <v>31829.519519977952</v>
      </c>
      <c r="AB9" s="108">
        <f t="shared" si="6"/>
        <v>32147.81471517773</v>
      </c>
      <c r="AC9" s="109">
        <f t="shared" si="7"/>
        <v>32469.292862329508</v>
      </c>
      <c r="AD9" s="110">
        <f t="shared" si="3"/>
        <v>33768.06457682269</v>
      </c>
      <c r="AE9" s="110">
        <v>75000</v>
      </c>
      <c r="AF9" s="110">
        <v>75000</v>
      </c>
      <c r="AG9" s="110">
        <v>75000</v>
      </c>
      <c r="AH9" s="159"/>
      <c r="AI9" s="155"/>
      <c r="AJ9" s="160"/>
      <c r="AK9" s="160"/>
      <c r="AL9" s="161"/>
      <c r="AM9" s="161"/>
      <c r="AN9" s="161"/>
      <c r="AO9" s="144"/>
      <c r="AP9" s="144"/>
      <c r="AQ9" s="144"/>
      <c r="AR9" s="144"/>
      <c r="AS9" s="144"/>
      <c r="AT9" s="144"/>
      <c r="AU9" s="144"/>
      <c r="AV9" s="144"/>
      <c r="AW9" s="144"/>
    </row>
    <row r="10" spans="1:49" ht="61.5" customHeight="1" x14ac:dyDescent="0.25">
      <c r="A10" s="139" t="s">
        <v>22</v>
      </c>
      <c r="B10" s="43"/>
      <c r="C10" s="140" t="s">
        <v>161</v>
      </c>
      <c r="D10" s="44" t="s">
        <v>23</v>
      </c>
      <c r="E10" s="45">
        <v>3245</v>
      </c>
      <c r="F10" s="45">
        <v>3245</v>
      </c>
      <c r="G10" s="46">
        <v>3245</v>
      </c>
      <c r="H10" s="47">
        <v>3407.25</v>
      </c>
      <c r="I10" s="46">
        <v>3509.46</v>
      </c>
      <c r="J10" s="46">
        <v>3600</v>
      </c>
      <c r="K10" s="46">
        <v>3708</v>
      </c>
      <c r="L10" s="46">
        <v>3856.32</v>
      </c>
      <c r="M10" s="46">
        <v>4010.57</v>
      </c>
      <c r="N10" s="46">
        <v>4090.78</v>
      </c>
      <c r="O10" s="46">
        <v>4336.22</v>
      </c>
      <c r="P10" s="46">
        <v>4509.67</v>
      </c>
      <c r="Q10" s="46">
        <v>4554.7700000000004</v>
      </c>
      <c r="R10" s="46">
        <v>4800</v>
      </c>
      <c r="S10" s="46">
        <f t="shared" si="0"/>
        <v>4992</v>
      </c>
      <c r="T10" s="49">
        <v>2400</v>
      </c>
      <c r="U10" s="46">
        <f t="shared" si="1"/>
        <v>2472</v>
      </c>
      <c r="V10" s="46">
        <f t="shared" si="1"/>
        <v>2546.16</v>
      </c>
      <c r="W10" s="46">
        <f t="shared" ref="W10:W29" si="8">V10*1.04</f>
        <v>2648.0063999999998</v>
      </c>
      <c r="X10" s="46">
        <f t="shared" si="2"/>
        <v>2727.4465919999998</v>
      </c>
      <c r="Y10" s="46">
        <f t="shared" si="2"/>
        <v>2809.26998976</v>
      </c>
      <c r="Z10" s="46">
        <f t="shared" si="4"/>
        <v>2854.21830959616</v>
      </c>
      <c r="AA10" s="46">
        <f t="shared" si="5"/>
        <v>2882.7604926921217</v>
      </c>
      <c r="AB10" s="48">
        <f t="shared" si="6"/>
        <v>2911.5880976190429</v>
      </c>
      <c r="AC10" s="91">
        <f t="shared" si="7"/>
        <v>2940.7039785952334</v>
      </c>
      <c r="AD10" s="96">
        <f t="shared" si="3"/>
        <v>3058.332137739043</v>
      </c>
      <c r="AE10" s="96">
        <f t="shared" ref="AE10:AG54" si="9">AD10*1.04</f>
        <v>3180.6654232486048</v>
      </c>
      <c r="AF10" s="96">
        <f t="shared" si="9"/>
        <v>3307.892040178549</v>
      </c>
      <c r="AG10" s="96">
        <f t="shared" si="9"/>
        <v>3440.2077217856909</v>
      </c>
      <c r="AH10" s="159"/>
      <c r="AI10" s="155"/>
      <c r="AJ10" s="160"/>
      <c r="AK10" s="160"/>
      <c r="AL10" s="161"/>
      <c r="AM10" s="161"/>
      <c r="AN10" s="161"/>
      <c r="AO10" s="144"/>
      <c r="AP10" s="144"/>
      <c r="AQ10" s="144"/>
      <c r="AR10" s="144"/>
      <c r="AS10" s="144"/>
      <c r="AT10" s="144"/>
      <c r="AU10" s="144"/>
      <c r="AV10" s="144"/>
      <c r="AW10" s="144"/>
    </row>
    <row r="11" spans="1:49" x14ac:dyDescent="0.25">
      <c r="A11" s="42" t="s">
        <v>24</v>
      </c>
      <c r="B11" s="43" t="s">
        <v>25</v>
      </c>
      <c r="C11" s="44" t="s">
        <v>26</v>
      </c>
      <c r="D11" s="44" t="s">
        <v>27</v>
      </c>
      <c r="E11" s="45">
        <v>260</v>
      </c>
      <c r="F11" s="45">
        <v>260</v>
      </c>
      <c r="G11" s="46"/>
      <c r="H11" s="47"/>
      <c r="I11" s="46"/>
      <c r="J11" s="46"/>
      <c r="K11" s="46"/>
      <c r="L11" s="46"/>
      <c r="M11" s="46"/>
      <c r="N11" s="46"/>
      <c r="O11" s="46"/>
      <c r="P11" s="46"/>
      <c r="Q11" s="46"/>
      <c r="R11" s="46">
        <v>300</v>
      </c>
      <c r="S11" s="46">
        <f t="shared" si="0"/>
        <v>312</v>
      </c>
      <c r="T11" s="46">
        <f t="shared" si="0"/>
        <v>324.48</v>
      </c>
      <c r="U11" s="46">
        <f t="shared" si="1"/>
        <v>334.21440000000001</v>
      </c>
      <c r="V11" s="46">
        <f t="shared" si="1"/>
        <v>344.24083200000001</v>
      </c>
      <c r="W11" s="46">
        <f t="shared" si="8"/>
        <v>358.01046528000001</v>
      </c>
      <c r="X11" s="46">
        <f t="shared" si="2"/>
        <v>368.75077923840001</v>
      </c>
      <c r="Y11" s="46">
        <f t="shared" si="2"/>
        <v>379.813302615552</v>
      </c>
      <c r="Z11" s="46">
        <f t="shared" si="4"/>
        <v>385.89031545740085</v>
      </c>
      <c r="AA11" s="46">
        <f t="shared" si="5"/>
        <v>389.74921861197487</v>
      </c>
      <c r="AB11" s="48">
        <f t="shared" si="6"/>
        <v>393.6467107980946</v>
      </c>
      <c r="AC11" s="91">
        <f t="shared" si="7"/>
        <v>397.58317790607555</v>
      </c>
      <c r="AD11" s="96">
        <f t="shared" si="3"/>
        <v>413.48650502231857</v>
      </c>
      <c r="AE11" s="96">
        <f t="shared" si="9"/>
        <v>430.0259652232113</v>
      </c>
      <c r="AF11" s="96">
        <f t="shared" si="9"/>
        <v>447.22700383213976</v>
      </c>
      <c r="AG11" s="96">
        <f t="shared" si="9"/>
        <v>465.11608398542535</v>
      </c>
      <c r="AH11" s="144"/>
      <c r="AI11" s="163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</row>
    <row r="12" spans="1:49" x14ac:dyDescent="0.25">
      <c r="A12" s="42" t="s">
        <v>24</v>
      </c>
      <c r="B12" s="43" t="s">
        <v>25</v>
      </c>
      <c r="C12" s="50" t="s">
        <v>28</v>
      </c>
      <c r="D12" s="44" t="s">
        <v>29</v>
      </c>
      <c r="E12" s="45">
        <v>192</v>
      </c>
      <c r="F12" s="45">
        <v>192</v>
      </c>
      <c r="G12" s="46"/>
      <c r="H12" s="47"/>
      <c r="I12" s="46"/>
      <c r="J12" s="46"/>
      <c r="K12" s="46"/>
      <c r="L12" s="46"/>
      <c r="M12" s="46"/>
      <c r="N12" s="46"/>
      <c r="O12" s="46"/>
      <c r="P12" s="46"/>
      <c r="Q12" s="46"/>
      <c r="R12" s="46">
        <v>250</v>
      </c>
      <c r="S12" s="46">
        <f t="shared" si="0"/>
        <v>260</v>
      </c>
      <c r="T12" s="46">
        <f t="shared" si="0"/>
        <v>270.40000000000003</v>
      </c>
      <c r="U12" s="46">
        <f t="shared" si="1"/>
        <v>278.51200000000006</v>
      </c>
      <c r="V12" s="46">
        <f t="shared" si="1"/>
        <v>286.86736000000008</v>
      </c>
      <c r="W12" s="46">
        <f t="shared" si="8"/>
        <v>298.34205440000011</v>
      </c>
      <c r="X12" s="46">
        <f t="shared" si="2"/>
        <v>307.29231603200014</v>
      </c>
      <c r="Y12" s="46">
        <f t="shared" si="2"/>
        <v>316.51108551296016</v>
      </c>
      <c r="Z12" s="46">
        <f t="shared" si="4"/>
        <v>321.57526288116753</v>
      </c>
      <c r="AA12" s="46">
        <f t="shared" si="5"/>
        <v>324.79101550997922</v>
      </c>
      <c r="AB12" s="48">
        <f t="shared" si="6"/>
        <v>328.03892566507903</v>
      </c>
      <c r="AC12" s="91">
        <f t="shared" si="7"/>
        <v>331.31931492172981</v>
      </c>
      <c r="AD12" s="96">
        <f t="shared" si="3"/>
        <v>344.57208751859901</v>
      </c>
      <c r="AE12" s="96">
        <f t="shared" si="9"/>
        <v>358.354971019343</v>
      </c>
      <c r="AF12" s="96">
        <f t="shared" si="9"/>
        <v>372.68916986011675</v>
      </c>
      <c r="AG12" s="96">
        <f t="shared" si="9"/>
        <v>387.59673665452141</v>
      </c>
      <c r="AH12" s="144"/>
      <c r="AI12" s="163"/>
      <c r="AJ12" s="144"/>
      <c r="AK12" s="144"/>
      <c r="AL12" s="144"/>
      <c r="AM12" s="164"/>
      <c r="AN12" s="144"/>
      <c r="AO12" s="144"/>
      <c r="AP12" s="232"/>
      <c r="AQ12" s="232"/>
      <c r="AR12" s="232"/>
      <c r="AS12" s="232"/>
      <c r="AT12" s="232"/>
      <c r="AU12" s="144"/>
      <c r="AV12" s="144"/>
      <c r="AW12" s="144"/>
    </row>
    <row r="13" spans="1:49" ht="13" x14ac:dyDescent="0.3">
      <c r="A13" s="139" t="s">
        <v>30</v>
      </c>
      <c r="B13" s="141" t="s">
        <v>31</v>
      </c>
      <c r="C13" s="142" t="s">
        <v>32</v>
      </c>
      <c r="D13" s="142" t="s">
        <v>33</v>
      </c>
      <c r="E13" s="45">
        <v>1720</v>
      </c>
      <c r="F13" s="45">
        <v>1720</v>
      </c>
      <c r="G13" s="46"/>
      <c r="H13" s="47"/>
      <c r="I13" s="46"/>
      <c r="J13" s="46"/>
      <c r="K13" s="46"/>
      <c r="L13" s="46"/>
      <c r="M13" s="46"/>
      <c r="N13" s="46">
        <v>1720</v>
      </c>
      <c r="O13" s="46">
        <v>1823.2</v>
      </c>
      <c r="P13" s="46">
        <v>1896.1280000000002</v>
      </c>
      <c r="Q13" s="46">
        <v>1915.1</v>
      </c>
      <c r="R13" s="46">
        <v>2535</v>
      </c>
      <c r="S13" s="49">
        <v>3360</v>
      </c>
      <c r="T13" s="46">
        <f t="shared" si="0"/>
        <v>3494.4</v>
      </c>
      <c r="U13" s="46">
        <f t="shared" si="1"/>
        <v>3599.232</v>
      </c>
      <c r="V13" s="46">
        <f t="shared" si="1"/>
        <v>3707.2089599999999</v>
      </c>
      <c r="W13" s="46">
        <f t="shared" si="8"/>
        <v>3855.4973184</v>
      </c>
      <c r="X13" s="46">
        <f t="shared" si="2"/>
        <v>3971.1622379519999</v>
      </c>
      <c r="Y13" s="46">
        <f t="shared" si="2"/>
        <v>4090.2971050905599</v>
      </c>
      <c r="Z13" s="46">
        <f t="shared" si="4"/>
        <v>4155.7418587720085</v>
      </c>
      <c r="AA13" s="46">
        <f t="shared" si="5"/>
        <v>4197.2992773597289</v>
      </c>
      <c r="AB13" s="48">
        <f t="shared" si="6"/>
        <v>4239.2722701333259</v>
      </c>
      <c r="AC13" s="91">
        <f t="shared" si="7"/>
        <v>4281.6649928346596</v>
      </c>
      <c r="AD13" s="96">
        <f t="shared" si="3"/>
        <v>4452.931592548046</v>
      </c>
      <c r="AE13" s="96">
        <f t="shared" si="9"/>
        <v>4631.0488562499677</v>
      </c>
      <c r="AF13" s="96">
        <f t="shared" si="9"/>
        <v>4816.2908104999669</v>
      </c>
      <c r="AG13" s="96">
        <f t="shared" si="9"/>
        <v>5008.9424429199662</v>
      </c>
      <c r="AH13" s="144"/>
      <c r="AI13" s="165"/>
      <c r="AJ13" s="166"/>
      <c r="AK13" s="166"/>
      <c r="AL13" s="166"/>
      <c r="AM13" s="166"/>
      <c r="AN13" s="166"/>
      <c r="AO13" s="166"/>
      <c r="AP13" s="144"/>
      <c r="AQ13" s="144"/>
      <c r="AR13" s="166"/>
      <c r="AS13" s="166"/>
      <c r="AT13" s="166"/>
      <c r="AU13" s="167"/>
      <c r="AV13" s="144"/>
      <c r="AW13" s="144"/>
    </row>
    <row r="14" spans="1:49" x14ac:dyDescent="0.25">
      <c r="A14" s="42" t="s">
        <v>30</v>
      </c>
      <c r="B14" s="43" t="s">
        <v>34</v>
      </c>
      <c r="C14" s="44" t="s">
        <v>35</v>
      </c>
      <c r="D14" s="44" t="s">
        <v>36</v>
      </c>
      <c r="E14" s="45">
        <v>3873.5</v>
      </c>
      <c r="F14" s="45">
        <v>3873.5</v>
      </c>
      <c r="G14" s="46"/>
      <c r="H14" s="47"/>
      <c r="I14" s="46"/>
      <c r="J14" s="46"/>
      <c r="K14" s="46"/>
      <c r="L14" s="46"/>
      <c r="M14" s="46"/>
      <c r="N14" s="46"/>
      <c r="O14" s="46"/>
      <c r="P14" s="46">
        <v>3873.5</v>
      </c>
      <c r="Q14" s="46">
        <v>3912.24</v>
      </c>
      <c r="R14" s="46">
        <v>4000</v>
      </c>
      <c r="S14" s="46">
        <f t="shared" ref="S14:T19" si="10">R14*1.04</f>
        <v>4160</v>
      </c>
      <c r="T14" s="46">
        <f t="shared" si="0"/>
        <v>4326.4000000000005</v>
      </c>
      <c r="U14" s="46">
        <f t="shared" si="1"/>
        <v>4456.1920000000009</v>
      </c>
      <c r="V14" s="46">
        <f t="shared" si="1"/>
        <v>4589.8777600000012</v>
      </c>
      <c r="W14" s="46">
        <f t="shared" si="8"/>
        <v>4773.4728704000017</v>
      </c>
      <c r="X14" s="46">
        <f t="shared" si="2"/>
        <v>4916.6770565120023</v>
      </c>
      <c r="Y14" s="46">
        <f t="shared" si="2"/>
        <v>5064.1773682073626</v>
      </c>
      <c r="Z14" s="46">
        <f t="shared" si="4"/>
        <v>5145.2042060986805</v>
      </c>
      <c r="AA14" s="46">
        <f t="shared" si="5"/>
        <v>5196.6562481596675</v>
      </c>
      <c r="AB14" s="48">
        <f t="shared" si="6"/>
        <v>5248.6228106412646</v>
      </c>
      <c r="AC14" s="91">
        <f t="shared" si="7"/>
        <v>5301.109038747677</v>
      </c>
      <c r="AD14" s="96">
        <f t="shared" si="3"/>
        <v>5513.1534002975841</v>
      </c>
      <c r="AE14" s="96">
        <f t="shared" si="9"/>
        <v>5733.679536309488</v>
      </c>
      <c r="AF14" s="96">
        <f t="shared" si="9"/>
        <v>5963.026717761868</v>
      </c>
      <c r="AG14" s="96">
        <f t="shared" si="9"/>
        <v>6201.5477864723425</v>
      </c>
      <c r="AH14" s="144"/>
      <c r="AI14" s="163"/>
      <c r="AJ14" s="168"/>
      <c r="AK14" s="169"/>
      <c r="AL14" s="169"/>
      <c r="AM14" s="144"/>
      <c r="AN14" s="168"/>
      <c r="AO14" s="168"/>
      <c r="AP14" s="144"/>
      <c r="AQ14" s="144"/>
      <c r="AR14" s="144"/>
      <c r="AS14" s="168"/>
      <c r="AT14" s="168"/>
      <c r="AU14" s="144"/>
      <c r="AV14" s="144"/>
      <c r="AW14" s="144"/>
    </row>
    <row r="15" spans="1:49" x14ac:dyDescent="0.25">
      <c r="A15" s="42" t="s">
        <v>37</v>
      </c>
      <c r="B15" s="43" t="s">
        <v>38</v>
      </c>
      <c r="C15" s="44" t="s">
        <v>39</v>
      </c>
      <c r="D15" s="44" t="s">
        <v>40</v>
      </c>
      <c r="E15" s="45">
        <v>160</v>
      </c>
      <c r="F15" s="45">
        <v>160</v>
      </c>
      <c r="G15" s="46"/>
      <c r="H15" s="47"/>
      <c r="I15" s="46"/>
      <c r="J15" s="46"/>
      <c r="K15" s="46"/>
      <c r="L15" s="46"/>
      <c r="M15" s="46"/>
      <c r="N15" s="46"/>
      <c r="O15" s="46"/>
      <c r="P15" s="46"/>
      <c r="Q15" s="46"/>
      <c r="R15" s="46">
        <v>200</v>
      </c>
      <c r="S15" s="46">
        <f t="shared" si="10"/>
        <v>208</v>
      </c>
      <c r="T15" s="46">
        <f t="shared" si="0"/>
        <v>216.32</v>
      </c>
      <c r="U15" s="46">
        <f t="shared" ref="U15:V22" si="11">T15*1.03</f>
        <v>222.80959999999999</v>
      </c>
      <c r="V15" s="46">
        <f t="shared" si="1"/>
        <v>229.493888</v>
      </c>
      <c r="W15" s="46">
        <f t="shared" si="8"/>
        <v>238.67364352000001</v>
      </c>
      <c r="X15" s="46">
        <f t="shared" si="2"/>
        <v>245.83385282560002</v>
      </c>
      <c r="Y15" s="46">
        <f t="shared" si="2"/>
        <v>253.20886841036801</v>
      </c>
      <c r="Z15" s="46">
        <f t="shared" si="4"/>
        <v>257.26021030493388</v>
      </c>
      <c r="AA15" s="46">
        <f t="shared" si="5"/>
        <v>259.83281240798323</v>
      </c>
      <c r="AB15" s="48">
        <f t="shared" si="6"/>
        <v>262.43114053206307</v>
      </c>
      <c r="AC15" s="91">
        <f t="shared" si="7"/>
        <v>265.05545193738368</v>
      </c>
      <c r="AD15" s="96">
        <f t="shared" si="3"/>
        <v>275.65767001487905</v>
      </c>
      <c r="AE15" s="96">
        <f t="shared" si="9"/>
        <v>286.68397681547424</v>
      </c>
      <c r="AF15" s="96">
        <f t="shared" si="9"/>
        <v>298.15133588809323</v>
      </c>
      <c r="AG15" s="96">
        <f t="shared" si="9"/>
        <v>310.07738932361696</v>
      </c>
      <c r="AH15" s="144"/>
      <c r="AI15" s="163"/>
      <c r="AJ15" s="168"/>
      <c r="AK15" s="169"/>
      <c r="AL15" s="169"/>
      <c r="AM15" s="144"/>
      <c r="AN15" s="168"/>
      <c r="AO15" s="168"/>
      <c r="AP15" s="144"/>
      <c r="AQ15" s="144"/>
      <c r="AR15" s="170"/>
      <c r="AS15" s="168"/>
      <c r="AT15" s="171"/>
      <c r="AU15" s="144"/>
      <c r="AV15" s="144"/>
      <c r="AW15" s="144"/>
    </row>
    <row r="16" spans="1:49" ht="13" x14ac:dyDescent="0.3">
      <c r="A16" s="42" t="s">
        <v>41</v>
      </c>
      <c r="B16" s="43" t="s">
        <v>42</v>
      </c>
      <c r="C16" s="44" t="s">
        <v>43</v>
      </c>
      <c r="D16" s="44" t="s">
        <v>44</v>
      </c>
      <c r="E16" s="45">
        <v>69.53</v>
      </c>
      <c r="F16" s="45">
        <v>69.53</v>
      </c>
      <c r="G16" s="46"/>
      <c r="H16" s="47"/>
      <c r="I16" s="46"/>
      <c r="J16" s="46"/>
      <c r="K16" s="46"/>
      <c r="L16" s="46"/>
      <c r="M16" s="46"/>
      <c r="N16" s="46"/>
      <c r="O16" s="46"/>
      <c r="P16" s="46"/>
      <c r="Q16" s="46">
        <v>73</v>
      </c>
      <c r="R16" s="46">
        <v>75</v>
      </c>
      <c r="S16" s="46">
        <f t="shared" si="10"/>
        <v>78</v>
      </c>
      <c r="T16" s="46">
        <f t="shared" si="0"/>
        <v>81.12</v>
      </c>
      <c r="U16" s="46">
        <f t="shared" si="11"/>
        <v>83.553600000000003</v>
      </c>
      <c r="V16" s="46">
        <f t="shared" si="1"/>
        <v>86.060208000000003</v>
      </c>
      <c r="W16" s="46">
        <f t="shared" si="8"/>
        <v>89.502616320000001</v>
      </c>
      <c r="X16" s="46">
        <f t="shared" si="2"/>
        <v>92.187694809600004</v>
      </c>
      <c r="Y16" s="46">
        <f t="shared" si="2"/>
        <v>94.953325653888001</v>
      </c>
      <c r="Z16" s="46">
        <f t="shared" si="4"/>
        <v>96.472578864350211</v>
      </c>
      <c r="AA16" s="46">
        <f t="shared" si="5"/>
        <v>97.437304652993717</v>
      </c>
      <c r="AB16" s="48">
        <f t="shared" si="6"/>
        <v>98.411677699523651</v>
      </c>
      <c r="AC16" s="91">
        <f t="shared" si="7"/>
        <v>99.395794476518887</v>
      </c>
      <c r="AD16" s="96">
        <f t="shared" si="3"/>
        <v>103.37162625557964</v>
      </c>
      <c r="AE16" s="96">
        <f t="shared" si="9"/>
        <v>107.50649130580283</v>
      </c>
      <c r="AF16" s="96">
        <f t="shared" si="9"/>
        <v>111.80675095803494</v>
      </c>
      <c r="AG16" s="96">
        <f t="shared" si="9"/>
        <v>116.27902099635634</v>
      </c>
      <c r="AH16" s="172"/>
      <c r="AI16" s="163"/>
      <c r="AJ16" s="168"/>
      <c r="AK16" s="169"/>
      <c r="AL16" s="169"/>
      <c r="AM16" s="144"/>
      <c r="AN16" s="168"/>
      <c r="AO16" s="168"/>
      <c r="AP16" s="168"/>
      <c r="AQ16" s="166"/>
      <c r="AR16" s="144"/>
      <c r="AS16" s="168"/>
      <c r="AT16" s="171"/>
      <c r="AU16" s="168"/>
      <c r="AV16" s="168"/>
      <c r="AW16" s="144"/>
    </row>
    <row r="17" spans="1:49" x14ac:dyDescent="0.25">
      <c r="A17" s="42" t="s">
        <v>45</v>
      </c>
      <c r="B17" s="43" t="s">
        <v>46</v>
      </c>
      <c r="C17" s="44" t="s">
        <v>47</v>
      </c>
      <c r="D17" s="44" t="s">
        <v>48</v>
      </c>
      <c r="E17" s="45">
        <v>4840</v>
      </c>
      <c r="F17" s="45">
        <v>4840</v>
      </c>
      <c r="G17" s="46"/>
      <c r="H17" s="47"/>
      <c r="I17" s="46"/>
      <c r="J17" s="46"/>
      <c r="K17" s="46"/>
      <c r="L17" s="46"/>
      <c r="M17" s="46"/>
      <c r="N17" s="46"/>
      <c r="O17" s="46"/>
      <c r="P17" s="46"/>
      <c r="Q17" s="46"/>
      <c r="R17" s="46">
        <v>5000</v>
      </c>
      <c r="S17" s="46">
        <f t="shared" si="10"/>
        <v>5200</v>
      </c>
      <c r="T17" s="46">
        <f t="shared" si="10"/>
        <v>5408</v>
      </c>
      <c r="U17" s="46">
        <f t="shared" si="11"/>
        <v>5570.24</v>
      </c>
      <c r="V17" s="46">
        <f t="shared" si="11"/>
        <v>5737.3472000000002</v>
      </c>
      <c r="W17" s="46">
        <f t="shared" si="8"/>
        <v>5966.8410880000001</v>
      </c>
      <c r="X17" s="46">
        <f t="shared" si="2"/>
        <v>6145.8463206400002</v>
      </c>
      <c r="Y17" s="46">
        <f t="shared" si="2"/>
        <v>6330.2217102592003</v>
      </c>
      <c r="Z17" s="46">
        <f t="shared" si="4"/>
        <v>6431.5052576233475</v>
      </c>
      <c r="AA17" s="46">
        <f t="shared" si="5"/>
        <v>6495.8203101995814</v>
      </c>
      <c r="AB17" s="48">
        <f t="shared" si="6"/>
        <v>6560.7785133015768</v>
      </c>
      <c r="AC17" s="91">
        <f t="shared" si="7"/>
        <v>6626.3862984345924</v>
      </c>
      <c r="AD17" s="96">
        <f t="shared" si="3"/>
        <v>6891.441750371976</v>
      </c>
      <c r="AE17" s="96">
        <f t="shared" si="9"/>
        <v>7167.0994203868549</v>
      </c>
      <c r="AF17" s="96">
        <f t="shared" si="9"/>
        <v>7453.7833972023291</v>
      </c>
      <c r="AG17" s="96">
        <f t="shared" si="9"/>
        <v>7751.9347330904229</v>
      </c>
      <c r="AH17" s="144"/>
      <c r="AI17" s="163"/>
      <c r="AJ17" s="168"/>
      <c r="AK17" s="169"/>
      <c r="AL17" s="169"/>
      <c r="AM17" s="144"/>
      <c r="AN17" s="168"/>
      <c r="AO17" s="168"/>
      <c r="AP17" s="144"/>
      <c r="AQ17" s="144"/>
      <c r="AR17" s="144"/>
      <c r="AS17" s="168"/>
      <c r="AT17" s="168"/>
      <c r="AU17" s="144"/>
      <c r="AV17" s="144"/>
      <c r="AW17" s="144"/>
    </row>
    <row r="18" spans="1:49" x14ac:dyDescent="0.25">
      <c r="A18" s="42" t="s">
        <v>30</v>
      </c>
      <c r="B18" s="43" t="s">
        <v>49</v>
      </c>
      <c r="C18" s="44" t="s">
        <v>50</v>
      </c>
      <c r="D18" s="44" t="s">
        <v>33</v>
      </c>
      <c r="E18" s="45">
        <v>1842</v>
      </c>
      <c r="F18" s="45">
        <v>1842</v>
      </c>
      <c r="G18" s="46"/>
      <c r="H18" s="47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>
        <v>1842</v>
      </c>
      <c r="T18" s="46">
        <f t="shared" si="10"/>
        <v>1915.68</v>
      </c>
      <c r="U18" s="46">
        <f t="shared" si="11"/>
        <v>1973.1504000000002</v>
      </c>
      <c r="V18" s="46">
        <f t="shared" si="11"/>
        <v>2032.3449120000002</v>
      </c>
      <c r="W18" s="46">
        <f t="shared" si="8"/>
        <v>2113.6387084800003</v>
      </c>
      <c r="X18" s="46">
        <f t="shared" si="2"/>
        <v>2177.0478697344006</v>
      </c>
      <c r="Y18" s="46">
        <f t="shared" si="2"/>
        <v>2242.3593058264328</v>
      </c>
      <c r="Z18" s="46">
        <f t="shared" si="4"/>
        <v>2278.2370547196556</v>
      </c>
      <c r="AA18" s="46">
        <f t="shared" si="5"/>
        <v>2301.0194252668521</v>
      </c>
      <c r="AB18" s="48">
        <f t="shared" si="6"/>
        <v>2324.0296195195206</v>
      </c>
      <c r="AC18" s="91">
        <f t="shared" si="7"/>
        <v>2347.2699157147158</v>
      </c>
      <c r="AD18" s="96">
        <f t="shared" si="3"/>
        <v>2441.1607123433046</v>
      </c>
      <c r="AE18" s="96">
        <f t="shared" si="9"/>
        <v>2538.807140837037</v>
      </c>
      <c r="AF18" s="96">
        <f t="shared" si="9"/>
        <v>2640.3594264705184</v>
      </c>
      <c r="AG18" s="96">
        <f t="shared" si="9"/>
        <v>2745.9738035293394</v>
      </c>
      <c r="AH18" s="144"/>
      <c r="AI18" s="163"/>
      <c r="AJ18" s="168"/>
      <c r="AK18" s="169"/>
      <c r="AL18" s="169"/>
      <c r="AM18" s="144"/>
      <c r="AN18" s="168"/>
      <c r="AO18" s="168"/>
      <c r="AP18" s="144"/>
      <c r="AQ18" s="144"/>
      <c r="AR18" s="144"/>
      <c r="AS18" s="168"/>
      <c r="AT18" s="168"/>
      <c r="AU18" s="144"/>
      <c r="AV18" s="144"/>
      <c r="AW18" s="144"/>
    </row>
    <row r="19" spans="1:49" x14ac:dyDescent="0.25">
      <c r="A19" s="42" t="s">
        <v>30</v>
      </c>
      <c r="B19" s="43" t="s">
        <v>51</v>
      </c>
      <c r="C19" s="44" t="s">
        <v>32</v>
      </c>
      <c r="D19" s="44" t="s">
        <v>33</v>
      </c>
      <c r="E19" s="45">
        <v>3360</v>
      </c>
      <c r="F19" s="45">
        <v>3360</v>
      </c>
      <c r="G19" s="46"/>
      <c r="H19" s="47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>
        <v>3360</v>
      </c>
      <c r="T19" s="46">
        <f t="shared" si="10"/>
        <v>3494.4</v>
      </c>
      <c r="U19" s="46">
        <f t="shared" si="11"/>
        <v>3599.232</v>
      </c>
      <c r="V19" s="46">
        <f t="shared" si="11"/>
        <v>3707.2089599999999</v>
      </c>
      <c r="W19" s="46">
        <f t="shared" si="8"/>
        <v>3855.4973184</v>
      </c>
      <c r="X19" s="46">
        <f t="shared" si="2"/>
        <v>3971.1622379519999</v>
      </c>
      <c r="Y19" s="46">
        <f t="shared" si="2"/>
        <v>4090.2971050905599</v>
      </c>
      <c r="Z19" s="46">
        <f t="shared" si="4"/>
        <v>4155.7418587720085</v>
      </c>
      <c r="AA19" s="46">
        <f t="shared" si="5"/>
        <v>4197.2992773597289</v>
      </c>
      <c r="AB19" s="48">
        <f t="shared" si="6"/>
        <v>4239.2722701333259</v>
      </c>
      <c r="AC19" s="91">
        <f t="shared" si="7"/>
        <v>4281.6649928346596</v>
      </c>
      <c r="AD19" s="96">
        <f t="shared" si="3"/>
        <v>4452.931592548046</v>
      </c>
      <c r="AE19" s="96">
        <f t="shared" si="9"/>
        <v>4631.0488562499677</v>
      </c>
      <c r="AF19" s="96">
        <f t="shared" si="9"/>
        <v>4816.2908104999669</v>
      </c>
      <c r="AG19" s="96">
        <f t="shared" si="9"/>
        <v>5008.9424429199662</v>
      </c>
      <c r="AH19" s="173"/>
      <c r="AI19" s="163"/>
      <c r="AJ19" s="168"/>
      <c r="AK19" s="169"/>
      <c r="AL19" s="169"/>
      <c r="AM19" s="144"/>
      <c r="AN19" s="168"/>
      <c r="AO19" s="168"/>
      <c r="AP19" s="144"/>
      <c r="AQ19" s="144"/>
      <c r="AR19" s="144"/>
      <c r="AS19" s="168"/>
      <c r="AT19" s="168"/>
      <c r="AU19" s="144"/>
      <c r="AV19" s="144"/>
      <c r="AW19" s="144"/>
    </row>
    <row r="20" spans="1:49" x14ac:dyDescent="0.25">
      <c r="A20" s="42" t="s">
        <v>52</v>
      </c>
      <c r="B20" s="43" t="s">
        <v>53</v>
      </c>
      <c r="C20" s="44" t="s">
        <v>54</v>
      </c>
      <c r="D20" s="44" t="s">
        <v>55</v>
      </c>
      <c r="E20" s="45">
        <v>7374</v>
      </c>
      <c r="F20" s="45">
        <v>7374</v>
      </c>
      <c r="G20" s="46"/>
      <c r="H20" s="47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>
        <v>7374</v>
      </c>
      <c r="U20" s="46">
        <f t="shared" si="11"/>
        <v>7595.22</v>
      </c>
      <c r="V20" s="46">
        <f t="shared" si="11"/>
        <v>7823.0766000000003</v>
      </c>
      <c r="W20" s="46">
        <f t="shared" si="8"/>
        <v>8135.9996640000008</v>
      </c>
      <c r="X20" s="46">
        <f t="shared" si="2"/>
        <v>8380.0796539200019</v>
      </c>
      <c r="Y20" s="46">
        <f t="shared" si="2"/>
        <v>8631.4820435376023</v>
      </c>
      <c r="Z20" s="46">
        <f t="shared" si="4"/>
        <v>8769.5857562342044</v>
      </c>
      <c r="AA20" s="46">
        <f t="shared" si="5"/>
        <v>8857.2816137965474</v>
      </c>
      <c r="AB20" s="48">
        <f t="shared" si="6"/>
        <v>8945.8544299345122</v>
      </c>
      <c r="AC20" s="91">
        <f t="shared" si="7"/>
        <v>9035.3129742338569</v>
      </c>
      <c r="AD20" s="96">
        <f t="shared" si="3"/>
        <v>9396.725493203212</v>
      </c>
      <c r="AE20" s="96">
        <f t="shared" si="9"/>
        <v>9772.5945129313404</v>
      </c>
      <c r="AF20" s="96">
        <f t="shared" si="9"/>
        <v>10163.498293448594</v>
      </c>
      <c r="AG20" s="96">
        <f t="shared" si="9"/>
        <v>10570.038225186538</v>
      </c>
      <c r="AH20" s="144"/>
      <c r="AI20" s="163"/>
      <c r="AJ20" s="168"/>
      <c r="AK20" s="169"/>
      <c r="AL20" s="169"/>
      <c r="AM20" s="144"/>
      <c r="AN20" s="168"/>
      <c r="AO20" s="168"/>
      <c r="AP20" s="144"/>
      <c r="AQ20" s="144"/>
      <c r="AR20" s="170"/>
      <c r="AS20" s="168"/>
      <c r="AT20" s="171"/>
      <c r="AU20" s="168"/>
      <c r="AV20" s="168"/>
      <c r="AW20" s="144"/>
    </row>
    <row r="21" spans="1:49" ht="21" x14ac:dyDescent="0.25">
      <c r="A21" s="42" t="s">
        <v>41</v>
      </c>
      <c r="B21" s="43" t="s">
        <v>56</v>
      </c>
      <c r="C21" s="53" t="s">
        <v>160</v>
      </c>
      <c r="D21" s="44" t="s">
        <v>57</v>
      </c>
      <c r="E21" s="45">
        <v>578</v>
      </c>
      <c r="F21" s="45">
        <v>578</v>
      </c>
      <c r="G21" s="46"/>
      <c r="H21" s="47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>
        <v>578</v>
      </c>
      <c r="U21" s="46">
        <f t="shared" si="11"/>
        <v>595.34</v>
      </c>
      <c r="V21" s="46">
        <f t="shared" si="11"/>
        <v>613.2002</v>
      </c>
      <c r="W21" s="46">
        <f t="shared" si="8"/>
        <v>637.728208</v>
      </c>
      <c r="X21" s="46">
        <f t="shared" si="2"/>
        <v>656.86005424000007</v>
      </c>
      <c r="Y21" s="46">
        <f t="shared" si="2"/>
        <v>676.56585586720007</v>
      </c>
      <c r="Z21" s="46">
        <f t="shared" si="4"/>
        <v>687.39090956107532</v>
      </c>
      <c r="AA21" s="46">
        <f t="shared" si="5"/>
        <v>694.26481865668609</v>
      </c>
      <c r="AB21" s="48">
        <f t="shared" si="6"/>
        <v>701.20746684325297</v>
      </c>
      <c r="AC21" s="91">
        <f t="shared" si="7"/>
        <v>708.21954151168552</v>
      </c>
      <c r="AD21" s="96">
        <f t="shared" si="3"/>
        <v>736.548323172153</v>
      </c>
      <c r="AE21" s="96">
        <f t="shared" si="9"/>
        <v>766.01025609903911</v>
      </c>
      <c r="AF21" s="96">
        <f t="shared" si="9"/>
        <v>796.65066634300069</v>
      </c>
      <c r="AG21" s="96">
        <f t="shared" si="9"/>
        <v>828.51669299672074</v>
      </c>
      <c r="AH21" s="172"/>
      <c r="AI21" s="163"/>
      <c r="AJ21" s="168"/>
      <c r="AK21" s="169"/>
      <c r="AL21" s="169"/>
      <c r="AM21" s="144"/>
      <c r="AN21" s="168"/>
      <c r="AO21" s="168"/>
      <c r="AP21" s="144"/>
      <c r="AQ21" s="144"/>
      <c r="AR21" s="144"/>
      <c r="AS21" s="168"/>
      <c r="AT21" s="168"/>
      <c r="AU21" s="144"/>
      <c r="AV21" s="144"/>
      <c r="AW21" s="144"/>
    </row>
    <row r="22" spans="1:49" ht="13" x14ac:dyDescent="0.3">
      <c r="A22" s="200" t="s">
        <v>58</v>
      </c>
      <c r="B22" s="201" t="s">
        <v>59</v>
      </c>
      <c r="C22" s="202" t="s">
        <v>136</v>
      </c>
      <c r="D22" s="202" t="s">
        <v>60</v>
      </c>
      <c r="E22" s="203">
        <v>1</v>
      </c>
      <c r="F22" s="203">
        <v>900</v>
      </c>
      <c r="G22" s="204"/>
      <c r="H22" s="205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>
        <v>900</v>
      </c>
      <c r="U22" s="204">
        <v>900</v>
      </c>
      <c r="V22" s="204">
        <f t="shared" si="11"/>
        <v>927</v>
      </c>
      <c r="W22" s="204">
        <f t="shared" si="8"/>
        <v>964.08</v>
      </c>
      <c r="X22" s="204">
        <f t="shared" si="2"/>
        <v>993.00240000000008</v>
      </c>
      <c r="Y22" s="204">
        <f t="shared" si="2"/>
        <v>1022.7924720000001</v>
      </c>
      <c r="Z22" s="204">
        <f t="shared" si="4"/>
        <v>1039.1571515520002</v>
      </c>
      <c r="AA22" s="204">
        <f t="shared" si="5"/>
        <v>1049.5487230675201</v>
      </c>
      <c r="AB22" s="206">
        <f t="shared" si="6"/>
        <v>1060.0442102981954</v>
      </c>
      <c r="AC22" s="207">
        <f t="shared" si="7"/>
        <v>1070.6446524011774</v>
      </c>
      <c r="AD22" s="193">
        <f t="shared" si="3"/>
        <v>1113.4704384972244</v>
      </c>
      <c r="AE22" s="208">
        <v>0</v>
      </c>
      <c r="AF22" s="208">
        <v>0</v>
      </c>
      <c r="AG22" s="208">
        <v>0</v>
      </c>
      <c r="AH22" s="144"/>
      <c r="AI22" s="174"/>
      <c r="AJ22" s="168"/>
      <c r="AK22" s="169"/>
      <c r="AL22" s="169"/>
      <c r="AM22" s="144"/>
      <c r="AN22" s="168"/>
      <c r="AO22" s="175"/>
      <c r="AP22" s="144"/>
      <c r="AQ22" s="144"/>
      <c r="AR22" s="144"/>
      <c r="AS22" s="168"/>
      <c r="AT22" s="168"/>
      <c r="AU22" s="144"/>
      <c r="AV22" s="144"/>
      <c r="AW22" s="144"/>
    </row>
    <row r="23" spans="1:49" x14ac:dyDescent="0.25">
      <c r="A23" s="42" t="s">
        <v>41</v>
      </c>
      <c r="B23" s="43" t="s">
        <v>61</v>
      </c>
      <c r="C23" s="44" t="s">
        <v>62</v>
      </c>
      <c r="D23" s="44" t="s">
        <v>63</v>
      </c>
      <c r="E23" s="45">
        <v>3860</v>
      </c>
      <c r="F23" s="45">
        <v>3860</v>
      </c>
      <c r="G23" s="46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>
        <v>3860</v>
      </c>
      <c r="V23" s="46">
        <f>U23*1.03</f>
        <v>3975.8</v>
      </c>
      <c r="W23" s="46">
        <f t="shared" si="8"/>
        <v>4134.8320000000003</v>
      </c>
      <c r="X23" s="46">
        <f t="shared" si="2"/>
        <v>4258.8769600000005</v>
      </c>
      <c r="Y23" s="46">
        <f t="shared" si="2"/>
        <v>4386.6432688000004</v>
      </c>
      <c r="Z23" s="46">
        <f t="shared" si="4"/>
        <v>4456.8295611008007</v>
      </c>
      <c r="AA23" s="46">
        <f t="shared" si="5"/>
        <v>4501.3978567118083</v>
      </c>
      <c r="AB23" s="48">
        <f t="shared" si="6"/>
        <v>4546.4118352789264</v>
      </c>
      <c r="AC23" s="91">
        <f t="shared" si="7"/>
        <v>4591.8759536317157</v>
      </c>
      <c r="AD23" s="96">
        <f t="shared" si="3"/>
        <v>4775.5509917769841</v>
      </c>
      <c r="AE23" s="96">
        <f t="shared" si="9"/>
        <v>4966.5730314480634</v>
      </c>
      <c r="AF23" s="96">
        <f t="shared" si="9"/>
        <v>5165.2359527059862</v>
      </c>
      <c r="AG23" s="96">
        <f t="shared" si="9"/>
        <v>5371.8453908142255</v>
      </c>
      <c r="AH23" s="144"/>
      <c r="AI23" s="163"/>
      <c r="AJ23" s="168"/>
      <c r="AK23" s="169"/>
      <c r="AL23" s="169"/>
      <c r="AM23" s="144"/>
      <c r="AN23" s="168"/>
      <c r="AO23" s="168"/>
      <c r="AP23" s="144"/>
      <c r="AQ23" s="144"/>
      <c r="AR23" s="144"/>
      <c r="AS23" s="168"/>
      <c r="AT23" s="168"/>
      <c r="AU23" s="144"/>
      <c r="AV23" s="144"/>
      <c r="AW23" s="144"/>
    </row>
    <row r="24" spans="1:49" ht="13" x14ac:dyDescent="0.3">
      <c r="A24" s="42" t="s">
        <v>41</v>
      </c>
      <c r="B24" s="43" t="s">
        <v>64</v>
      </c>
      <c r="C24" s="44" t="s">
        <v>65</v>
      </c>
      <c r="D24" s="44" t="s">
        <v>44</v>
      </c>
      <c r="E24" s="45">
        <v>375</v>
      </c>
      <c r="F24" s="45">
        <v>375</v>
      </c>
      <c r="G24" s="46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>
        <v>375</v>
      </c>
      <c r="V24" s="46">
        <f>U24*1.015</f>
        <v>380.62499999999994</v>
      </c>
      <c r="W24" s="46">
        <f t="shared" si="8"/>
        <v>395.84999999999997</v>
      </c>
      <c r="X24" s="46">
        <f t="shared" si="2"/>
        <v>407.72549999999995</v>
      </c>
      <c r="Y24" s="46">
        <f t="shared" si="2"/>
        <v>419.95726499999995</v>
      </c>
      <c r="Z24" s="46">
        <f t="shared" si="4"/>
        <v>426.67658123999996</v>
      </c>
      <c r="AA24" s="46">
        <f t="shared" si="5"/>
        <v>430.94334705239999</v>
      </c>
      <c r="AB24" s="48">
        <f t="shared" si="6"/>
        <v>435.25278052292401</v>
      </c>
      <c r="AC24" s="91">
        <f t="shared" si="7"/>
        <v>439.60530832815328</v>
      </c>
      <c r="AD24" s="96">
        <f t="shared" si="3"/>
        <v>457.18952066127946</v>
      </c>
      <c r="AE24" s="96">
        <f t="shared" si="9"/>
        <v>475.47710148773064</v>
      </c>
      <c r="AF24" s="96">
        <f t="shared" si="9"/>
        <v>494.49618554723986</v>
      </c>
      <c r="AG24" s="96">
        <f t="shared" si="9"/>
        <v>514.27603296912946</v>
      </c>
      <c r="AH24" s="173"/>
      <c r="AI24" s="163"/>
      <c r="AJ24" s="168"/>
      <c r="AK24" s="169"/>
      <c r="AL24" s="169"/>
      <c r="AM24" s="144"/>
      <c r="AN24" s="168"/>
      <c r="AO24" s="175"/>
      <c r="AP24" s="144"/>
      <c r="AQ24" s="144"/>
      <c r="AR24" s="144"/>
      <c r="AS24" s="168"/>
      <c r="AT24" s="171"/>
      <c r="AU24" s="144"/>
      <c r="AV24" s="144"/>
      <c r="AW24" s="144"/>
    </row>
    <row r="25" spans="1:49" x14ac:dyDescent="0.25">
      <c r="A25" s="187" t="s">
        <v>37</v>
      </c>
      <c r="B25" s="197" t="s">
        <v>66</v>
      </c>
      <c r="C25" s="189" t="s">
        <v>67</v>
      </c>
      <c r="D25" s="189" t="s">
        <v>68</v>
      </c>
      <c r="E25" s="190">
        <v>0</v>
      </c>
      <c r="F25" s="190">
        <v>894</v>
      </c>
      <c r="G25" s="191"/>
      <c r="H25" s="198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>
        <v>894</v>
      </c>
      <c r="V25" s="191">
        <f>U25*1.015</f>
        <v>907.41</v>
      </c>
      <c r="W25" s="191">
        <f t="shared" si="8"/>
        <v>943.70640000000003</v>
      </c>
      <c r="X25" s="191">
        <f t="shared" si="2"/>
        <v>972.01759200000004</v>
      </c>
      <c r="Y25" s="191">
        <f t="shared" si="2"/>
        <v>1001.1781197600001</v>
      </c>
      <c r="Z25" s="191">
        <f t="shared" si="4"/>
        <v>1017.1969696761601</v>
      </c>
      <c r="AA25" s="191">
        <f t="shared" si="5"/>
        <v>1027.3689393729217</v>
      </c>
      <c r="AB25" s="199">
        <f t="shared" si="6"/>
        <v>1037.6426287666509</v>
      </c>
      <c r="AC25" s="192">
        <f t="shared" si="7"/>
        <v>1048.0190550543175</v>
      </c>
      <c r="AD25" s="193">
        <f t="shared" si="3"/>
        <v>1089.9398172564902</v>
      </c>
      <c r="AE25" s="193">
        <v>0</v>
      </c>
      <c r="AF25" s="193">
        <v>0</v>
      </c>
      <c r="AG25" s="193">
        <v>0</v>
      </c>
      <c r="AH25" s="144"/>
      <c r="AI25" s="163"/>
      <c r="AJ25" s="168"/>
      <c r="AK25" s="169"/>
      <c r="AL25" s="169"/>
      <c r="AM25" s="144"/>
      <c r="AN25" s="168"/>
      <c r="AO25" s="168"/>
      <c r="AP25" s="144"/>
      <c r="AQ25" s="144"/>
      <c r="AR25" s="144"/>
      <c r="AS25" s="168"/>
      <c r="AT25" s="168"/>
      <c r="AU25" s="144"/>
      <c r="AV25" s="144"/>
      <c r="AW25" s="144"/>
    </row>
    <row r="26" spans="1:49" x14ac:dyDescent="0.25">
      <c r="A26" s="42" t="s">
        <v>30</v>
      </c>
      <c r="B26" s="43" t="s">
        <v>69</v>
      </c>
      <c r="C26" s="44" t="s">
        <v>70</v>
      </c>
      <c r="D26" s="44" t="s">
        <v>71</v>
      </c>
      <c r="E26" s="45">
        <v>7352</v>
      </c>
      <c r="F26" s="45">
        <v>7352</v>
      </c>
      <c r="G26" s="46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>
        <v>7352</v>
      </c>
      <c r="W26" s="46">
        <f t="shared" si="8"/>
        <v>7646.08</v>
      </c>
      <c r="X26" s="46">
        <f t="shared" si="2"/>
        <v>7875.4624000000003</v>
      </c>
      <c r="Y26" s="46">
        <f t="shared" si="2"/>
        <v>8111.7262720000008</v>
      </c>
      <c r="Z26" s="46">
        <f t="shared" si="4"/>
        <v>8241.5138923520008</v>
      </c>
      <c r="AA26" s="46">
        <f t="shared" si="5"/>
        <v>8323.9290312755202</v>
      </c>
      <c r="AB26" s="48">
        <f t="shared" si="6"/>
        <v>8407.1683215882749</v>
      </c>
      <c r="AC26" s="91">
        <f t="shared" si="7"/>
        <v>8491.2400048041582</v>
      </c>
      <c r="AD26" s="96">
        <f t="shared" si="3"/>
        <v>8830.8896049963241</v>
      </c>
      <c r="AE26" s="96">
        <f t="shared" si="9"/>
        <v>9184.1251891961765</v>
      </c>
      <c r="AF26" s="96">
        <f t="shared" si="9"/>
        <v>9551.4901967640235</v>
      </c>
      <c r="AG26" s="96">
        <f t="shared" si="9"/>
        <v>9933.5498046345856</v>
      </c>
      <c r="AH26" s="144"/>
      <c r="AI26" s="163"/>
      <c r="AJ26" s="144"/>
      <c r="AK26" s="169"/>
      <c r="AL26" s="169"/>
      <c r="AM26" s="144"/>
      <c r="AN26" s="144"/>
      <c r="AO26" s="168"/>
      <c r="AP26" s="144"/>
      <c r="AQ26" s="144"/>
      <c r="AR26" s="170"/>
      <c r="AS26" s="144"/>
      <c r="AT26" s="171"/>
      <c r="AU26" s="144"/>
      <c r="AV26" s="144"/>
      <c r="AW26" s="144"/>
    </row>
    <row r="27" spans="1:49" ht="13" x14ac:dyDescent="0.3">
      <c r="A27" s="42" t="s">
        <v>41</v>
      </c>
      <c r="B27" s="43" t="s">
        <v>72</v>
      </c>
      <c r="C27" s="44" t="s">
        <v>73</v>
      </c>
      <c r="D27" s="44" t="s">
        <v>44</v>
      </c>
      <c r="E27" s="45">
        <v>1155</v>
      </c>
      <c r="F27" s="45">
        <v>1155</v>
      </c>
      <c r="G27" s="46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>
        <v>1155</v>
      </c>
      <c r="W27" s="46">
        <f t="shared" si="8"/>
        <v>1201.2</v>
      </c>
      <c r="X27" s="46">
        <v>1142</v>
      </c>
      <c r="Y27" s="46">
        <f t="shared" si="2"/>
        <v>1176.26</v>
      </c>
      <c r="Z27" s="46">
        <f t="shared" si="4"/>
        <v>1195.08016</v>
      </c>
      <c r="AA27" s="46">
        <f t="shared" si="5"/>
        <v>1207.0309616</v>
      </c>
      <c r="AB27" s="48">
        <f t="shared" si="6"/>
        <v>1219.101271216</v>
      </c>
      <c r="AC27" s="91">
        <f t="shared" si="7"/>
        <v>1231.29228392816</v>
      </c>
      <c r="AD27" s="96">
        <f t="shared" si="3"/>
        <v>1280.5439752852865</v>
      </c>
      <c r="AE27" s="96">
        <f t="shared" si="9"/>
        <v>1331.7657342966979</v>
      </c>
      <c r="AF27" s="96">
        <f t="shared" si="9"/>
        <v>1385.0363636685659</v>
      </c>
      <c r="AG27" s="96">
        <f t="shared" si="9"/>
        <v>1440.4378182153084</v>
      </c>
      <c r="AH27" s="144"/>
      <c r="AI27" s="163"/>
      <c r="AJ27" s="144"/>
      <c r="AK27" s="176"/>
      <c r="AL27" s="169"/>
      <c r="AM27" s="169"/>
      <c r="AN27" s="176"/>
      <c r="AO27" s="168"/>
      <c r="AP27" s="144"/>
      <c r="AQ27" s="144"/>
      <c r="AR27" s="144"/>
      <c r="AS27" s="176"/>
      <c r="AT27" s="168"/>
      <c r="AU27" s="144"/>
      <c r="AV27" s="166"/>
      <c r="AW27" s="144"/>
    </row>
    <row r="28" spans="1:49" x14ac:dyDescent="0.25">
      <c r="A28" s="42" t="s">
        <v>41</v>
      </c>
      <c r="B28" s="43" t="s">
        <v>72</v>
      </c>
      <c r="C28" s="44" t="s">
        <v>74</v>
      </c>
      <c r="D28" s="44" t="s">
        <v>75</v>
      </c>
      <c r="E28" s="45">
        <v>589</v>
      </c>
      <c r="F28" s="45">
        <v>589</v>
      </c>
      <c r="G28" s="46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>
        <v>589</v>
      </c>
      <c r="W28" s="46">
        <f t="shared" si="8"/>
        <v>612.56000000000006</v>
      </c>
      <c r="X28" s="46">
        <v>768</v>
      </c>
      <c r="Y28" s="46">
        <f t="shared" si="2"/>
        <v>791.04</v>
      </c>
      <c r="Z28" s="46">
        <f t="shared" si="4"/>
        <v>803.69664</v>
      </c>
      <c r="AA28" s="46">
        <f t="shared" si="5"/>
        <v>811.73360639999999</v>
      </c>
      <c r="AB28" s="48">
        <f t="shared" si="6"/>
        <v>819.85094246400001</v>
      </c>
      <c r="AC28" s="91">
        <f t="shared" si="7"/>
        <v>828.04945188863996</v>
      </c>
      <c r="AD28" s="96">
        <f t="shared" si="3"/>
        <v>861.17142996418556</v>
      </c>
      <c r="AE28" s="96">
        <f t="shared" si="9"/>
        <v>895.61828716275306</v>
      </c>
      <c r="AF28" s="96">
        <f t="shared" si="9"/>
        <v>931.44301864926319</v>
      </c>
      <c r="AG28" s="96">
        <f t="shared" si="9"/>
        <v>968.70073939523377</v>
      </c>
      <c r="AH28" s="144"/>
      <c r="AI28" s="163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</row>
    <row r="29" spans="1:49" x14ac:dyDescent="0.25">
      <c r="A29" s="42" t="s">
        <v>41</v>
      </c>
      <c r="B29" s="43" t="s">
        <v>76</v>
      </c>
      <c r="C29" s="44" t="s">
        <v>77</v>
      </c>
      <c r="D29" s="44" t="s">
        <v>44</v>
      </c>
      <c r="E29" s="45">
        <v>218</v>
      </c>
      <c r="F29" s="45">
        <v>218</v>
      </c>
      <c r="G29" s="46"/>
      <c r="H29" s="4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>
        <v>218</v>
      </c>
      <c r="W29" s="46">
        <f t="shared" si="8"/>
        <v>226.72</v>
      </c>
      <c r="X29" s="46">
        <f t="shared" si="2"/>
        <v>233.52160000000001</v>
      </c>
      <c r="Y29" s="46">
        <f t="shared" si="2"/>
        <v>240.52724800000001</v>
      </c>
      <c r="Z29" s="46">
        <f t="shared" si="4"/>
        <v>244.375683968</v>
      </c>
      <c r="AA29" s="46">
        <f t="shared" si="5"/>
        <v>246.81944080768</v>
      </c>
      <c r="AB29" s="48">
        <f t="shared" si="6"/>
        <v>249.28763521575681</v>
      </c>
      <c r="AC29" s="91">
        <f t="shared" si="7"/>
        <v>251.78051156791437</v>
      </c>
      <c r="AD29" s="96">
        <f t="shared" si="3"/>
        <v>261.85173203063096</v>
      </c>
      <c r="AE29" s="96">
        <f t="shared" si="9"/>
        <v>272.3258013118562</v>
      </c>
      <c r="AF29" s="96">
        <f t="shared" si="9"/>
        <v>283.21883336433046</v>
      </c>
      <c r="AG29" s="96">
        <f t="shared" si="9"/>
        <v>294.54758669890367</v>
      </c>
      <c r="AH29" s="144"/>
      <c r="AI29" s="163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68"/>
      <c r="AU29" s="144"/>
      <c r="AV29" s="144"/>
      <c r="AW29" s="144"/>
    </row>
    <row r="30" spans="1:49" ht="13" x14ac:dyDescent="0.3">
      <c r="A30" s="42" t="s">
        <v>41</v>
      </c>
      <c r="B30" s="43" t="s">
        <v>78</v>
      </c>
      <c r="C30" s="44" t="s">
        <v>79</v>
      </c>
      <c r="D30" s="44" t="s">
        <v>80</v>
      </c>
      <c r="E30" s="45">
        <v>341</v>
      </c>
      <c r="F30" s="45">
        <v>341</v>
      </c>
      <c r="G30" s="46"/>
      <c r="H30" s="4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>
        <v>341</v>
      </c>
      <c r="X30" s="46">
        <f t="shared" si="2"/>
        <v>351.23</v>
      </c>
      <c r="Y30" s="46">
        <f t="shared" si="2"/>
        <v>361.76690000000002</v>
      </c>
      <c r="Z30" s="46">
        <f t="shared" si="4"/>
        <v>367.55517040000001</v>
      </c>
      <c r="AA30" s="46">
        <f t="shared" si="5"/>
        <v>371.23072210399999</v>
      </c>
      <c r="AB30" s="48">
        <f t="shared" si="6"/>
        <v>374.94302932504002</v>
      </c>
      <c r="AC30" s="91">
        <f t="shared" si="7"/>
        <v>378.6924596182904</v>
      </c>
      <c r="AD30" s="96">
        <f t="shared" si="3"/>
        <v>393.84015800302205</v>
      </c>
      <c r="AE30" s="96">
        <f t="shared" si="9"/>
        <v>409.59376432314298</v>
      </c>
      <c r="AF30" s="96">
        <f t="shared" si="9"/>
        <v>425.97751489606873</v>
      </c>
      <c r="AG30" s="96">
        <f t="shared" si="9"/>
        <v>443.01661549191147</v>
      </c>
      <c r="AH30" s="173"/>
      <c r="AI30" s="163"/>
      <c r="AJ30" s="175"/>
      <c r="AK30" s="144"/>
      <c r="AL30" s="144"/>
      <c r="AM30" s="168"/>
      <c r="AN30" s="176"/>
      <c r="AO30" s="144"/>
      <c r="AP30" s="144"/>
      <c r="AQ30" s="144"/>
      <c r="AR30" s="144"/>
      <c r="AS30" s="175"/>
      <c r="AT30" s="144"/>
      <c r="AU30" s="144"/>
      <c r="AV30" s="168"/>
      <c r="AW30" s="144"/>
    </row>
    <row r="31" spans="1:49" x14ac:dyDescent="0.25">
      <c r="A31" s="42" t="s">
        <v>18</v>
      </c>
      <c r="B31" s="43" t="s">
        <v>81</v>
      </c>
      <c r="C31" s="44" t="s">
        <v>82</v>
      </c>
      <c r="D31" s="44" t="s">
        <v>83</v>
      </c>
      <c r="E31" s="45">
        <v>1290</v>
      </c>
      <c r="F31" s="45">
        <v>1290</v>
      </c>
      <c r="G31" s="46"/>
      <c r="H31" s="4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>
        <v>1290</v>
      </c>
      <c r="X31" s="46">
        <f t="shared" si="2"/>
        <v>1328.7</v>
      </c>
      <c r="Y31" s="46">
        <f t="shared" si="2"/>
        <v>1368.5610000000001</v>
      </c>
      <c r="Z31" s="46">
        <f t="shared" si="4"/>
        <v>1390.4579760000001</v>
      </c>
      <c r="AA31" s="46">
        <f t="shared" si="5"/>
        <v>1404.3625557600001</v>
      </c>
      <c r="AB31" s="48">
        <f t="shared" si="6"/>
        <v>1418.4061813176002</v>
      </c>
      <c r="AC31" s="91">
        <f t="shared" si="7"/>
        <v>1432.5902431307761</v>
      </c>
      <c r="AD31" s="96">
        <f t="shared" si="3"/>
        <v>1489.8938528560072</v>
      </c>
      <c r="AE31" s="96">
        <f t="shared" si="9"/>
        <v>1549.4896069702477</v>
      </c>
      <c r="AF31" s="96">
        <f t="shared" si="9"/>
        <v>1611.4691912490575</v>
      </c>
      <c r="AG31" s="96">
        <f t="shared" si="9"/>
        <v>1675.9279588990198</v>
      </c>
      <c r="AH31" s="144"/>
      <c r="AI31" s="163"/>
      <c r="AJ31" s="168"/>
      <c r="AK31" s="144"/>
      <c r="AL31" s="144"/>
      <c r="AM31" s="144"/>
      <c r="AN31" s="168"/>
      <c r="AO31" s="144"/>
      <c r="AP31" s="144"/>
      <c r="AQ31" s="144"/>
      <c r="AR31" s="144"/>
      <c r="AS31" s="168"/>
      <c r="AT31" s="144"/>
      <c r="AU31" s="144"/>
      <c r="AV31" s="144"/>
      <c r="AW31" s="144"/>
    </row>
    <row r="32" spans="1:49" x14ac:dyDescent="0.25">
      <c r="A32" s="42" t="s">
        <v>58</v>
      </c>
      <c r="B32" s="43" t="s">
        <v>84</v>
      </c>
      <c r="C32" s="44" t="s">
        <v>85</v>
      </c>
      <c r="D32" s="44" t="s">
        <v>86</v>
      </c>
      <c r="E32" s="45">
        <v>394</v>
      </c>
      <c r="F32" s="45">
        <v>394</v>
      </c>
      <c r="G32" s="46"/>
      <c r="H32" s="4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>
        <v>394</v>
      </c>
      <c r="Y32" s="46">
        <f t="shared" ref="Y32:Y33" si="12">X32*1.03</f>
        <v>405.82</v>
      </c>
      <c r="Z32" s="46">
        <f t="shared" si="4"/>
        <v>412.31312000000003</v>
      </c>
      <c r="AA32" s="46">
        <f t="shared" si="5"/>
        <v>416.43625120000002</v>
      </c>
      <c r="AB32" s="48">
        <f t="shared" si="6"/>
        <v>420.60061371200004</v>
      </c>
      <c r="AC32" s="91">
        <f t="shared" si="7"/>
        <v>424.80661984912007</v>
      </c>
      <c r="AD32" s="96">
        <f t="shared" si="3"/>
        <v>441.79888464308488</v>
      </c>
      <c r="AE32" s="96">
        <f t="shared" si="9"/>
        <v>459.47084002880831</v>
      </c>
      <c r="AF32" s="96">
        <f t="shared" si="9"/>
        <v>477.84967362996065</v>
      </c>
      <c r="AG32" s="96">
        <f t="shared" si="9"/>
        <v>496.96366057515911</v>
      </c>
      <c r="AH32" s="144"/>
      <c r="AI32" s="163"/>
      <c r="AJ32" s="168"/>
      <c r="AK32" s="144"/>
      <c r="AL32" s="144"/>
      <c r="AM32" s="144"/>
      <c r="AN32" s="168"/>
      <c r="AO32" s="144"/>
      <c r="AP32" s="144"/>
      <c r="AQ32" s="144"/>
      <c r="AR32" s="144"/>
      <c r="AS32" s="168"/>
      <c r="AT32" s="144"/>
      <c r="AU32" s="144"/>
      <c r="AV32" s="144"/>
      <c r="AW32" s="144"/>
    </row>
    <row r="33" spans="1:49" x14ac:dyDescent="0.25">
      <c r="A33" s="42" t="s">
        <v>58</v>
      </c>
      <c r="B33" s="43" t="s">
        <v>87</v>
      </c>
      <c r="C33" s="44" t="s">
        <v>88</v>
      </c>
      <c r="D33" s="44" t="s">
        <v>89</v>
      </c>
      <c r="E33" s="45">
        <v>845</v>
      </c>
      <c r="F33" s="45">
        <v>845</v>
      </c>
      <c r="G33" s="46"/>
      <c r="H33" s="4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9"/>
      <c r="U33" s="46"/>
      <c r="V33" s="46"/>
      <c r="W33" s="46"/>
      <c r="X33" s="46">
        <v>845</v>
      </c>
      <c r="Y33" s="46">
        <f t="shared" si="12"/>
        <v>870.35</v>
      </c>
      <c r="Z33" s="46">
        <f t="shared" si="4"/>
        <v>884.27560000000005</v>
      </c>
      <c r="AA33" s="46">
        <f t="shared" si="5"/>
        <v>893.11835600000006</v>
      </c>
      <c r="AB33" s="48">
        <f t="shared" si="6"/>
        <v>902.04953956000008</v>
      </c>
      <c r="AC33" s="91">
        <f t="shared" si="7"/>
        <v>911.07003495560014</v>
      </c>
      <c r="AD33" s="96">
        <f t="shared" si="3"/>
        <v>947.51283635382413</v>
      </c>
      <c r="AE33" s="96">
        <f t="shared" si="9"/>
        <v>985.41334980797717</v>
      </c>
      <c r="AF33" s="96">
        <f t="shared" si="9"/>
        <v>1024.8298838002963</v>
      </c>
      <c r="AG33" s="96">
        <f t="shared" si="9"/>
        <v>1065.8230791523083</v>
      </c>
      <c r="AH33" s="144"/>
      <c r="AI33" s="163"/>
      <c r="AJ33" s="144"/>
      <c r="AK33" s="144"/>
      <c r="AL33" s="173"/>
      <c r="AM33" s="144"/>
      <c r="AN33" s="144"/>
      <c r="AO33" s="144"/>
      <c r="AP33" s="144"/>
      <c r="AQ33" s="144"/>
      <c r="AR33" s="144"/>
      <c r="AS33" s="144"/>
      <c r="AT33" s="144"/>
      <c r="AU33" s="144"/>
      <c r="AV33" s="168"/>
      <c r="AW33" s="144"/>
    </row>
    <row r="34" spans="1:49" x14ac:dyDescent="0.25">
      <c r="A34" s="42" t="s">
        <v>41</v>
      </c>
      <c r="B34" s="43" t="s">
        <v>90</v>
      </c>
      <c r="C34" s="44" t="s">
        <v>74</v>
      </c>
      <c r="D34" s="44" t="s">
        <v>75</v>
      </c>
      <c r="E34" s="45">
        <v>768</v>
      </c>
      <c r="F34" s="45">
        <v>768</v>
      </c>
      <c r="G34" s="46"/>
      <c r="H34" s="4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9"/>
      <c r="U34" s="46"/>
      <c r="V34" s="46"/>
      <c r="W34" s="46"/>
      <c r="X34" s="46">
        <v>768</v>
      </c>
      <c r="Y34" s="46">
        <v>768</v>
      </c>
      <c r="Z34" s="46">
        <f t="shared" si="4"/>
        <v>780.28800000000001</v>
      </c>
      <c r="AA34" s="46">
        <f t="shared" si="5"/>
        <v>788.09087999999997</v>
      </c>
      <c r="AB34" s="48">
        <f t="shared" si="6"/>
        <v>795.97178880000001</v>
      </c>
      <c r="AC34" s="91">
        <f t="shared" si="7"/>
        <v>803.93150668800001</v>
      </c>
      <c r="AD34" s="96">
        <f t="shared" si="3"/>
        <v>836.08876695551999</v>
      </c>
      <c r="AE34" s="96">
        <f t="shared" si="9"/>
        <v>869.53231763374083</v>
      </c>
      <c r="AF34" s="96">
        <f t="shared" si="9"/>
        <v>904.31361033909047</v>
      </c>
      <c r="AG34" s="96">
        <f t="shared" si="9"/>
        <v>940.4861547526541</v>
      </c>
      <c r="AH34" s="144"/>
      <c r="AI34" s="163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</row>
    <row r="35" spans="1:49" x14ac:dyDescent="0.25">
      <c r="A35" s="42" t="s">
        <v>41</v>
      </c>
      <c r="B35" s="51" t="s">
        <v>91</v>
      </c>
      <c r="C35" s="44" t="s">
        <v>74</v>
      </c>
      <c r="D35" s="44" t="s">
        <v>75</v>
      </c>
      <c r="E35" s="45">
        <v>768</v>
      </c>
      <c r="F35" s="45">
        <v>768</v>
      </c>
      <c r="G35" s="46"/>
      <c r="H35" s="52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8"/>
      <c r="U35" s="77"/>
      <c r="V35" s="77"/>
      <c r="W35" s="77"/>
      <c r="X35" s="77"/>
      <c r="Y35" s="77">
        <v>768</v>
      </c>
      <c r="Z35" s="46">
        <f t="shared" si="4"/>
        <v>780.28800000000001</v>
      </c>
      <c r="AA35" s="46">
        <f t="shared" si="5"/>
        <v>788.09087999999997</v>
      </c>
      <c r="AB35" s="48">
        <f t="shared" si="6"/>
        <v>795.97178880000001</v>
      </c>
      <c r="AC35" s="91">
        <f t="shared" si="7"/>
        <v>803.93150668800001</v>
      </c>
      <c r="AD35" s="96">
        <f t="shared" si="3"/>
        <v>836.08876695551999</v>
      </c>
      <c r="AE35" s="96">
        <f t="shared" si="9"/>
        <v>869.53231763374083</v>
      </c>
      <c r="AF35" s="96">
        <f t="shared" si="9"/>
        <v>904.31361033909047</v>
      </c>
      <c r="AG35" s="96">
        <f t="shared" si="9"/>
        <v>940.4861547526541</v>
      </c>
      <c r="AH35" s="173"/>
      <c r="AI35" s="163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</row>
    <row r="36" spans="1:49" x14ac:dyDescent="0.25">
      <c r="A36" s="42" t="s">
        <v>30</v>
      </c>
      <c r="B36" s="51" t="s">
        <v>92</v>
      </c>
      <c r="C36" s="44" t="s">
        <v>93</v>
      </c>
      <c r="D36" s="44" t="s">
        <v>94</v>
      </c>
      <c r="E36" s="45">
        <v>4350</v>
      </c>
      <c r="F36" s="45">
        <v>4350</v>
      </c>
      <c r="G36" s="46"/>
      <c r="H36" s="52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8"/>
      <c r="U36" s="77"/>
      <c r="V36" s="77"/>
      <c r="W36" s="77"/>
      <c r="X36" s="77"/>
      <c r="Y36" s="77"/>
      <c r="Z36" s="46">
        <v>4350</v>
      </c>
      <c r="AA36" s="46">
        <f t="shared" si="5"/>
        <v>4393.5</v>
      </c>
      <c r="AB36" s="48">
        <f t="shared" si="6"/>
        <v>4437.4350000000004</v>
      </c>
      <c r="AC36" s="91">
        <f t="shared" si="7"/>
        <v>4481.8093500000004</v>
      </c>
      <c r="AD36" s="96">
        <f t="shared" si="3"/>
        <v>4661.0817240000006</v>
      </c>
      <c r="AE36" s="96">
        <f t="shared" si="9"/>
        <v>4847.5249929600004</v>
      </c>
      <c r="AF36" s="96">
        <f t="shared" si="9"/>
        <v>5041.4259926784007</v>
      </c>
      <c r="AG36" s="96">
        <f t="shared" si="9"/>
        <v>5243.0830323855371</v>
      </c>
      <c r="AH36" s="144"/>
      <c r="AI36" s="163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</row>
    <row r="37" spans="1:49" x14ac:dyDescent="0.25">
      <c r="A37" s="42" t="s">
        <v>24</v>
      </c>
      <c r="B37" s="51" t="s">
        <v>95</v>
      </c>
      <c r="C37" s="44" t="s">
        <v>96</v>
      </c>
      <c r="D37" s="44" t="s">
        <v>97</v>
      </c>
      <c r="E37" s="45">
        <v>580</v>
      </c>
      <c r="F37" s="45">
        <v>580</v>
      </c>
      <c r="G37" s="46"/>
      <c r="H37" s="52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8"/>
      <c r="U37" s="77"/>
      <c r="V37" s="77"/>
      <c r="W37" s="77"/>
      <c r="X37" s="77"/>
      <c r="Y37" s="77"/>
      <c r="Z37" s="46"/>
      <c r="AA37" s="46">
        <v>580</v>
      </c>
      <c r="AB37" s="48">
        <f t="shared" si="6"/>
        <v>585.79999999999995</v>
      </c>
      <c r="AC37" s="91">
        <f t="shared" si="7"/>
        <v>591.65800000000002</v>
      </c>
      <c r="AD37" s="96">
        <f t="shared" si="3"/>
        <v>615.32432000000006</v>
      </c>
      <c r="AE37" s="96">
        <f t="shared" si="9"/>
        <v>639.93729280000014</v>
      </c>
      <c r="AF37" s="96">
        <f t="shared" si="9"/>
        <v>665.53478451200021</v>
      </c>
      <c r="AG37" s="96">
        <f t="shared" si="9"/>
        <v>692.15617589248029</v>
      </c>
      <c r="AH37" s="144"/>
      <c r="AI37" s="163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</row>
    <row r="38" spans="1:49" x14ac:dyDescent="0.25">
      <c r="A38" s="42" t="s">
        <v>30</v>
      </c>
      <c r="B38" s="51" t="s">
        <v>98</v>
      </c>
      <c r="C38" s="44" t="s">
        <v>99</v>
      </c>
      <c r="D38" s="53" t="s">
        <v>100</v>
      </c>
      <c r="E38" s="45">
        <v>7175</v>
      </c>
      <c r="F38" s="45">
        <v>7175</v>
      </c>
      <c r="G38" s="46"/>
      <c r="H38" s="52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8"/>
      <c r="U38" s="77"/>
      <c r="V38" s="77"/>
      <c r="W38" s="77"/>
      <c r="X38" s="77"/>
      <c r="Y38" s="77"/>
      <c r="Z38" s="46"/>
      <c r="AA38" s="46"/>
      <c r="AB38" s="46"/>
      <c r="AC38" s="91">
        <f t="shared" ref="AC38:AC47" si="13">F38*1.01</f>
        <v>7246.75</v>
      </c>
      <c r="AD38" s="96">
        <f t="shared" si="3"/>
        <v>7536.62</v>
      </c>
      <c r="AE38" s="96">
        <f t="shared" si="9"/>
        <v>7838.0848000000005</v>
      </c>
      <c r="AF38" s="96">
        <f t="shared" si="9"/>
        <v>8151.6081920000006</v>
      </c>
      <c r="AG38" s="96">
        <f t="shared" si="9"/>
        <v>8477.6725196800016</v>
      </c>
      <c r="AH38" s="144"/>
      <c r="AI38" s="163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</row>
    <row r="39" spans="1:49" x14ac:dyDescent="0.25">
      <c r="A39" s="42" t="s">
        <v>30</v>
      </c>
      <c r="B39" s="51" t="s">
        <v>98</v>
      </c>
      <c r="C39" s="44" t="s">
        <v>101</v>
      </c>
      <c r="D39" s="44" t="s">
        <v>102</v>
      </c>
      <c r="E39" s="45">
        <v>4239</v>
      </c>
      <c r="F39" s="45">
        <v>4239</v>
      </c>
      <c r="G39" s="46"/>
      <c r="H39" s="52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8"/>
      <c r="U39" s="77"/>
      <c r="V39" s="77"/>
      <c r="W39" s="77"/>
      <c r="X39" s="77"/>
      <c r="Y39" s="77"/>
      <c r="Z39" s="46"/>
      <c r="AA39" s="46"/>
      <c r="AB39" s="46"/>
      <c r="AC39" s="91">
        <f t="shared" si="13"/>
        <v>4281.3900000000003</v>
      </c>
      <c r="AD39" s="96">
        <f t="shared" si="3"/>
        <v>4452.6456000000007</v>
      </c>
      <c r="AE39" s="96">
        <f t="shared" si="9"/>
        <v>4630.751424000001</v>
      </c>
      <c r="AF39" s="96">
        <f t="shared" si="9"/>
        <v>4815.9814809600011</v>
      </c>
      <c r="AG39" s="96">
        <f t="shared" si="9"/>
        <v>5008.6207401984011</v>
      </c>
      <c r="AH39" s="144"/>
      <c r="AI39" s="163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</row>
    <row r="40" spans="1:49" x14ac:dyDescent="0.25">
      <c r="A40" s="42" t="s">
        <v>30</v>
      </c>
      <c r="B40" s="51" t="s">
        <v>98</v>
      </c>
      <c r="C40" s="44" t="s">
        <v>103</v>
      </c>
      <c r="D40" s="44" t="s">
        <v>102</v>
      </c>
      <c r="E40" s="45">
        <v>6085</v>
      </c>
      <c r="F40" s="45">
        <v>6085</v>
      </c>
      <c r="G40" s="46"/>
      <c r="H40" s="52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8"/>
      <c r="U40" s="77"/>
      <c r="V40" s="77"/>
      <c r="W40" s="77"/>
      <c r="X40" s="77"/>
      <c r="Y40" s="77"/>
      <c r="Z40" s="46"/>
      <c r="AA40" s="46"/>
      <c r="AB40" s="46"/>
      <c r="AC40" s="91">
        <f t="shared" si="13"/>
        <v>6145.85</v>
      </c>
      <c r="AD40" s="96">
        <f t="shared" si="3"/>
        <v>6391.6840000000002</v>
      </c>
      <c r="AE40" s="96">
        <f t="shared" si="9"/>
        <v>6647.3513600000006</v>
      </c>
      <c r="AF40" s="96">
        <f t="shared" si="9"/>
        <v>6913.2454144000012</v>
      </c>
      <c r="AG40" s="96">
        <f t="shared" si="9"/>
        <v>7189.7752309760017</v>
      </c>
      <c r="AH40" s="144"/>
      <c r="AI40" s="163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</row>
    <row r="41" spans="1:49" x14ac:dyDescent="0.25">
      <c r="A41" s="42" t="s">
        <v>30</v>
      </c>
      <c r="B41" s="51" t="s">
        <v>98</v>
      </c>
      <c r="C41" s="44" t="s">
        <v>104</v>
      </c>
      <c r="D41" s="44" t="s">
        <v>105</v>
      </c>
      <c r="E41" s="45">
        <v>9730</v>
      </c>
      <c r="F41" s="45">
        <v>9730</v>
      </c>
      <c r="G41" s="46"/>
      <c r="H41" s="52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8"/>
      <c r="U41" s="77"/>
      <c r="V41" s="77"/>
      <c r="W41" s="77"/>
      <c r="X41" s="77"/>
      <c r="Y41" s="77"/>
      <c r="Z41" s="46"/>
      <c r="AA41" s="46"/>
      <c r="AB41" s="46"/>
      <c r="AC41" s="91">
        <f t="shared" si="13"/>
        <v>9827.2999999999993</v>
      </c>
      <c r="AD41" s="96">
        <f t="shared" si="3"/>
        <v>10220.392</v>
      </c>
      <c r="AE41" s="96">
        <f t="shared" si="9"/>
        <v>10629.20768</v>
      </c>
      <c r="AF41" s="96">
        <f t="shared" si="9"/>
        <v>11054.375987199999</v>
      </c>
      <c r="AG41" s="96">
        <f t="shared" si="9"/>
        <v>11496.551026687999</v>
      </c>
      <c r="AH41" s="144"/>
      <c r="AI41" s="163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</row>
    <row r="42" spans="1:49" x14ac:dyDescent="0.25">
      <c r="A42" s="42" t="s">
        <v>30</v>
      </c>
      <c r="B42" s="54" t="s">
        <v>98</v>
      </c>
      <c r="C42" s="44" t="s">
        <v>106</v>
      </c>
      <c r="D42" s="44" t="s">
        <v>105</v>
      </c>
      <c r="E42" s="45">
        <v>6375</v>
      </c>
      <c r="F42" s="45">
        <v>6375</v>
      </c>
      <c r="G42" s="46"/>
      <c r="H42" s="52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8"/>
      <c r="U42" s="77"/>
      <c r="V42" s="77"/>
      <c r="W42" s="77"/>
      <c r="X42" s="77"/>
      <c r="Y42" s="77"/>
      <c r="Z42" s="46"/>
      <c r="AA42" s="46"/>
      <c r="AB42" s="46"/>
      <c r="AC42" s="91">
        <f t="shared" si="13"/>
        <v>6438.75</v>
      </c>
      <c r="AD42" s="96">
        <f t="shared" si="3"/>
        <v>6696.3</v>
      </c>
      <c r="AE42" s="96">
        <f t="shared" si="9"/>
        <v>6964.152</v>
      </c>
      <c r="AF42" s="96">
        <f t="shared" si="9"/>
        <v>7242.7180800000006</v>
      </c>
      <c r="AG42" s="96">
        <f t="shared" si="9"/>
        <v>7532.4268032000009</v>
      </c>
      <c r="AH42" s="144"/>
      <c r="AI42" s="163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</row>
    <row r="43" spans="1:49" x14ac:dyDescent="0.25">
      <c r="A43" s="42" t="s">
        <v>30</v>
      </c>
      <c r="B43" s="51" t="s">
        <v>98</v>
      </c>
      <c r="C43" s="44" t="s">
        <v>107</v>
      </c>
      <c r="D43" s="44" t="s">
        <v>105</v>
      </c>
      <c r="E43" s="45">
        <v>5963</v>
      </c>
      <c r="F43" s="45">
        <v>5963</v>
      </c>
      <c r="G43" s="46"/>
      <c r="H43" s="52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8"/>
      <c r="U43" s="77"/>
      <c r="V43" s="77"/>
      <c r="W43" s="77"/>
      <c r="X43" s="77"/>
      <c r="Y43" s="77"/>
      <c r="Z43" s="46"/>
      <c r="AA43" s="46"/>
      <c r="AB43" s="46"/>
      <c r="AC43" s="91">
        <f t="shared" si="13"/>
        <v>6022.63</v>
      </c>
      <c r="AD43" s="96">
        <f t="shared" si="3"/>
        <v>6263.5352000000003</v>
      </c>
      <c r="AE43" s="96">
        <f t="shared" si="9"/>
        <v>6514.0766080000003</v>
      </c>
      <c r="AF43" s="96">
        <f t="shared" si="9"/>
        <v>6774.6396723200005</v>
      </c>
      <c r="AG43" s="96">
        <f t="shared" si="9"/>
        <v>7045.6252592128012</v>
      </c>
      <c r="AH43" s="144"/>
      <c r="AI43" s="163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</row>
    <row r="44" spans="1:49" x14ac:dyDescent="0.25">
      <c r="A44" s="42" t="s">
        <v>30</v>
      </c>
      <c r="B44" s="51" t="s">
        <v>98</v>
      </c>
      <c r="C44" s="44" t="s">
        <v>108</v>
      </c>
      <c r="D44" s="44" t="s">
        <v>105</v>
      </c>
      <c r="E44" s="45">
        <v>9319</v>
      </c>
      <c r="F44" s="45">
        <v>9319</v>
      </c>
      <c r="G44" s="46"/>
      <c r="H44" s="46"/>
      <c r="I44" s="52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8"/>
      <c r="U44" s="77"/>
      <c r="V44" s="77"/>
      <c r="W44" s="77"/>
      <c r="X44" s="77"/>
      <c r="Y44" s="77"/>
      <c r="Z44" s="46"/>
      <c r="AA44" s="46"/>
      <c r="AB44" s="46"/>
      <c r="AC44" s="91">
        <f t="shared" si="13"/>
        <v>9412.19</v>
      </c>
      <c r="AD44" s="96">
        <f t="shared" si="3"/>
        <v>9788.6776000000009</v>
      </c>
      <c r="AE44" s="96">
        <f t="shared" si="9"/>
        <v>10180.224704000002</v>
      </c>
      <c r="AF44" s="96">
        <f t="shared" si="9"/>
        <v>10587.433692160002</v>
      </c>
      <c r="AG44" s="96">
        <f t="shared" si="9"/>
        <v>11010.931039846402</v>
      </c>
      <c r="AH44" s="169"/>
      <c r="AI44" s="163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</row>
    <row r="45" spans="1:49" x14ac:dyDescent="0.25">
      <c r="A45" s="42" t="s">
        <v>30</v>
      </c>
      <c r="B45" s="51" t="s">
        <v>98</v>
      </c>
      <c r="C45" s="44" t="s">
        <v>109</v>
      </c>
      <c r="D45" s="44" t="s">
        <v>105</v>
      </c>
      <c r="E45" s="45">
        <v>3221</v>
      </c>
      <c r="F45" s="45">
        <v>3221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9"/>
      <c r="U45" s="46"/>
      <c r="V45" s="46"/>
      <c r="W45" s="46"/>
      <c r="X45" s="46"/>
      <c r="Y45" s="46"/>
      <c r="Z45" s="46"/>
      <c r="AA45" s="46"/>
      <c r="AB45" s="46"/>
      <c r="AC45" s="91">
        <f t="shared" si="13"/>
        <v>3253.21</v>
      </c>
      <c r="AD45" s="96">
        <f t="shared" si="3"/>
        <v>3383.3384000000001</v>
      </c>
      <c r="AE45" s="96">
        <f t="shared" si="9"/>
        <v>3518.6719360000002</v>
      </c>
      <c r="AF45" s="96">
        <f t="shared" si="9"/>
        <v>3659.4188134400001</v>
      </c>
      <c r="AG45" s="96">
        <f t="shared" si="9"/>
        <v>3805.7955659776003</v>
      </c>
      <c r="AH45" s="144"/>
      <c r="AI45" s="163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</row>
    <row r="46" spans="1:49" x14ac:dyDescent="0.25">
      <c r="A46" s="42" t="s">
        <v>30</v>
      </c>
      <c r="B46" s="51" t="s">
        <v>98</v>
      </c>
      <c r="C46" s="44" t="s">
        <v>110</v>
      </c>
      <c r="D46" s="55" t="s">
        <v>105</v>
      </c>
      <c r="E46" s="45">
        <v>4733</v>
      </c>
      <c r="F46" s="45">
        <v>4733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91">
        <f t="shared" si="13"/>
        <v>4780.33</v>
      </c>
      <c r="AD46" s="96">
        <f t="shared" si="3"/>
        <v>4971.5432000000001</v>
      </c>
      <c r="AE46" s="96">
        <f t="shared" si="9"/>
        <v>5170.4049279999999</v>
      </c>
      <c r="AF46" s="96">
        <f t="shared" si="9"/>
        <v>5377.2211251199997</v>
      </c>
      <c r="AG46" s="96">
        <f t="shared" si="9"/>
        <v>5592.3099701248002</v>
      </c>
      <c r="AH46" s="173"/>
      <c r="AI46" s="177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</row>
    <row r="47" spans="1:49" x14ac:dyDescent="0.25">
      <c r="A47" s="42" t="s">
        <v>58</v>
      </c>
      <c r="B47" s="51" t="s">
        <v>111</v>
      </c>
      <c r="C47" s="44" t="s">
        <v>112</v>
      </c>
      <c r="D47" s="44" t="s">
        <v>86</v>
      </c>
      <c r="E47" s="45">
        <v>130.80000000000001</v>
      </c>
      <c r="F47" s="45">
        <v>130.80000000000001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91">
        <f t="shared" si="13"/>
        <v>132.108</v>
      </c>
      <c r="AD47" s="96">
        <f t="shared" si="3"/>
        <v>137.39232000000001</v>
      </c>
      <c r="AE47" s="96">
        <f t="shared" si="9"/>
        <v>142.88801280000001</v>
      </c>
      <c r="AF47" s="96">
        <f t="shared" si="9"/>
        <v>148.60353331200002</v>
      </c>
      <c r="AG47" s="96">
        <f t="shared" si="9"/>
        <v>154.54767464448003</v>
      </c>
      <c r="AH47" s="173"/>
      <c r="AI47" s="163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</row>
    <row r="48" spans="1:49" x14ac:dyDescent="0.25">
      <c r="A48" s="194" t="s">
        <v>18</v>
      </c>
      <c r="B48" s="181" t="s">
        <v>113</v>
      </c>
      <c r="C48" s="195" t="s">
        <v>114</v>
      </c>
      <c r="D48" s="122" t="s">
        <v>115</v>
      </c>
      <c r="E48" s="123">
        <v>1</v>
      </c>
      <c r="F48" s="123">
        <v>140939</v>
      </c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82">
        <f t="shared" ref="AC48:AC54" si="14">F48</f>
        <v>140939</v>
      </c>
      <c r="AD48" s="116">
        <f t="shared" si="3"/>
        <v>146576.56</v>
      </c>
      <c r="AE48" s="116">
        <v>300000</v>
      </c>
      <c r="AF48" s="116">
        <v>300000</v>
      </c>
      <c r="AG48" s="116">
        <v>300000</v>
      </c>
      <c r="AH48" s="173"/>
      <c r="AI48" s="163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</row>
    <row r="49" spans="1:49" x14ac:dyDescent="0.25">
      <c r="A49" s="196" t="s">
        <v>139</v>
      </c>
      <c r="B49" s="181" t="s">
        <v>113</v>
      </c>
      <c r="C49" s="195" t="s">
        <v>116</v>
      </c>
      <c r="D49" s="122" t="s">
        <v>115</v>
      </c>
      <c r="E49" s="123">
        <v>1</v>
      </c>
      <c r="F49" s="123">
        <v>39000</v>
      </c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82">
        <f t="shared" si="14"/>
        <v>39000</v>
      </c>
      <c r="AD49" s="116">
        <f t="shared" si="3"/>
        <v>40560</v>
      </c>
      <c r="AE49" s="116">
        <v>60000</v>
      </c>
      <c r="AF49" s="116">
        <v>60000</v>
      </c>
      <c r="AG49" s="116">
        <v>60000</v>
      </c>
      <c r="AH49" s="173"/>
      <c r="AI49" s="163"/>
      <c r="AJ49" s="169"/>
      <c r="AK49" s="144"/>
      <c r="AL49" s="169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</row>
    <row r="50" spans="1:49" x14ac:dyDescent="0.25">
      <c r="A50" s="56" t="s">
        <v>18</v>
      </c>
      <c r="B50" s="51" t="s">
        <v>113</v>
      </c>
      <c r="C50" s="60" t="s">
        <v>117</v>
      </c>
      <c r="D50" s="44" t="s">
        <v>115</v>
      </c>
      <c r="E50" s="45">
        <v>1</v>
      </c>
      <c r="F50" s="45">
        <v>3000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91">
        <f t="shared" si="14"/>
        <v>3000</v>
      </c>
      <c r="AD50" s="96">
        <f t="shared" si="3"/>
        <v>3120</v>
      </c>
      <c r="AE50" s="96">
        <f t="shared" si="9"/>
        <v>3244.8</v>
      </c>
      <c r="AF50" s="96">
        <f t="shared" si="9"/>
        <v>3374.5920000000001</v>
      </c>
      <c r="AG50" s="96">
        <f t="shared" si="9"/>
        <v>3509.5756800000004</v>
      </c>
      <c r="AH50" s="173"/>
      <c r="AI50" s="163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</row>
    <row r="51" spans="1:49" x14ac:dyDescent="0.25">
      <c r="A51" s="187" t="s">
        <v>41</v>
      </c>
      <c r="B51" s="188" t="s">
        <v>113</v>
      </c>
      <c r="C51" s="189" t="s">
        <v>118</v>
      </c>
      <c r="D51" s="189" t="s">
        <v>115</v>
      </c>
      <c r="E51" s="190">
        <v>0</v>
      </c>
      <c r="F51" s="190">
        <v>1000</v>
      </c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2">
        <f t="shared" si="14"/>
        <v>1000</v>
      </c>
      <c r="AD51" s="193">
        <f t="shared" si="3"/>
        <v>1040</v>
      </c>
      <c r="AE51" s="193">
        <v>0</v>
      </c>
      <c r="AF51" s="193">
        <v>0</v>
      </c>
      <c r="AG51" s="193">
        <v>0</v>
      </c>
      <c r="AH51" s="173"/>
      <c r="AI51" s="163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</row>
    <row r="52" spans="1:49" x14ac:dyDescent="0.25">
      <c r="A52" s="126" t="s">
        <v>41</v>
      </c>
      <c r="B52" s="181" t="s">
        <v>113</v>
      </c>
      <c r="C52" s="183" t="s">
        <v>119</v>
      </c>
      <c r="D52" s="184" t="s">
        <v>115</v>
      </c>
      <c r="E52" s="185">
        <v>1</v>
      </c>
      <c r="F52" s="185">
        <v>2100</v>
      </c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2">
        <f t="shared" si="14"/>
        <v>2100</v>
      </c>
      <c r="AD52" s="116">
        <f t="shared" si="3"/>
        <v>2184</v>
      </c>
      <c r="AE52" s="116">
        <f t="shared" si="9"/>
        <v>2271.36</v>
      </c>
      <c r="AF52" s="116">
        <f t="shared" si="9"/>
        <v>2362.2144000000003</v>
      </c>
      <c r="AG52" s="116">
        <f t="shared" si="9"/>
        <v>2456.7029760000005</v>
      </c>
      <c r="AH52" s="173"/>
      <c r="AI52" s="163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</row>
    <row r="53" spans="1:49" x14ac:dyDescent="0.25">
      <c r="A53" s="56" t="s">
        <v>30</v>
      </c>
      <c r="B53" s="51" t="s">
        <v>113</v>
      </c>
      <c r="C53" s="57" t="s">
        <v>120</v>
      </c>
      <c r="D53" s="44" t="s">
        <v>115</v>
      </c>
      <c r="E53" s="45">
        <v>1</v>
      </c>
      <c r="F53" s="45">
        <v>17347.04</v>
      </c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91">
        <f t="shared" si="14"/>
        <v>17347.04</v>
      </c>
      <c r="AD53" s="96">
        <f t="shared" si="3"/>
        <v>18040.921600000001</v>
      </c>
      <c r="AE53" s="96">
        <f t="shared" si="9"/>
        <v>18762.558464000002</v>
      </c>
      <c r="AF53" s="96">
        <f t="shared" si="9"/>
        <v>19513.060802560001</v>
      </c>
      <c r="AG53" s="96">
        <f t="shared" si="9"/>
        <v>20293.583234662401</v>
      </c>
      <c r="AH53" s="173"/>
      <c r="AI53" s="163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</row>
    <row r="54" spans="1:49" ht="13" thickBot="1" x14ac:dyDescent="0.3">
      <c r="A54" s="56" t="s">
        <v>30</v>
      </c>
      <c r="B54" s="51" t="s">
        <v>113</v>
      </c>
      <c r="C54" s="57" t="s">
        <v>121</v>
      </c>
      <c r="D54" s="60" t="s">
        <v>115</v>
      </c>
      <c r="E54" s="61">
        <v>1</v>
      </c>
      <c r="F54" s="61">
        <v>15188.91</v>
      </c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92">
        <f t="shared" si="14"/>
        <v>15188.91</v>
      </c>
      <c r="AD54" s="96">
        <f t="shared" si="3"/>
        <v>15796.466400000001</v>
      </c>
      <c r="AE54" s="96">
        <f t="shared" si="9"/>
        <v>16428.325056000001</v>
      </c>
      <c r="AF54" s="96">
        <f t="shared" si="9"/>
        <v>17085.458058240001</v>
      </c>
      <c r="AG54" s="96">
        <f t="shared" si="9"/>
        <v>17768.876380569603</v>
      </c>
      <c r="AH54" s="173"/>
      <c r="AI54" s="163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</row>
    <row r="55" spans="1:49" ht="13" thickBot="1" x14ac:dyDescent="0.3">
      <c r="A55" s="73"/>
      <c r="B55" s="74"/>
      <c r="C55" s="75"/>
      <c r="D55" s="79" t="s">
        <v>134</v>
      </c>
      <c r="E55" s="82">
        <f>SUM(E7:E54)</f>
        <v>168121.83</v>
      </c>
      <c r="F55" s="83">
        <f>SUM(F7:F54)</f>
        <v>388483.77999999991</v>
      </c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83">
        <f>SUM(AC7:AC54)</f>
        <v>453558.29066597694</v>
      </c>
      <c r="AD55" s="83">
        <f>SUM(AD7:AD54)</f>
        <v>471700.622292616</v>
      </c>
      <c r="AE55" s="83">
        <f>SUM(AE7:AE54)</f>
        <v>835302.76200653717</v>
      </c>
      <c r="AF55" s="83">
        <f>SUM(AF7:AF54)</f>
        <v>842114.87248679844</v>
      </c>
      <c r="AG55" s="83">
        <f>SUM(AG7:AG54)</f>
        <v>849199.46738627052</v>
      </c>
      <c r="AH55" s="173"/>
      <c r="AI55" s="163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</row>
    <row r="56" spans="1:49" x14ac:dyDescent="0.25">
      <c r="AH56" s="144"/>
      <c r="AI56" s="163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</row>
    <row r="57" spans="1:49" ht="18.5" x14ac:dyDescent="0.25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4"/>
      <c r="AE57" s="99"/>
      <c r="AF57" s="99"/>
      <c r="AG57" s="99"/>
      <c r="AH57" s="173"/>
      <c r="AI57" s="163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</row>
    <row r="58" spans="1:49" ht="13" x14ac:dyDescent="0.25">
      <c r="A58" s="233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5"/>
      <c r="AE58" s="100"/>
      <c r="AF58" s="100"/>
      <c r="AG58" s="100"/>
      <c r="AH58" s="173"/>
      <c r="AI58" s="163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</row>
    <row r="59" spans="1:49" x14ac:dyDescent="0.25">
      <c r="A59" s="5"/>
      <c r="B59" s="6"/>
      <c r="C59" s="7"/>
      <c r="D59" s="7"/>
      <c r="E59" s="8"/>
      <c r="F59" s="9"/>
      <c r="G59" s="10"/>
      <c r="H59" s="11"/>
      <c r="I59" s="12"/>
      <c r="J59" s="12"/>
      <c r="K59" s="12"/>
      <c r="L59" s="12"/>
      <c r="M59" s="12"/>
      <c r="N59" s="12"/>
      <c r="O59" s="12"/>
      <c r="P59" s="12"/>
      <c r="Q59" s="13"/>
      <c r="R59" s="14"/>
      <c r="S59" s="12"/>
      <c r="T59" s="12"/>
      <c r="U59" s="12"/>
      <c r="V59" s="12"/>
      <c r="W59" s="12"/>
      <c r="X59" s="12"/>
      <c r="Y59" s="12"/>
      <c r="Z59" s="15"/>
      <c r="AA59" s="15"/>
      <c r="AB59" s="16"/>
      <c r="AD59" s="19"/>
      <c r="AE59" s="19"/>
      <c r="AF59" s="19"/>
      <c r="AG59" s="19"/>
      <c r="AH59" s="173"/>
      <c r="AI59" s="163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</row>
    <row r="60" spans="1:49" x14ac:dyDescent="0.25">
      <c r="A60" s="17"/>
      <c r="B60" s="18"/>
      <c r="C60" s="19"/>
      <c r="D60" s="19"/>
      <c r="E60" s="20"/>
      <c r="F60" s="21"/>
      <c r="G60" s="22"/>
      <c r="H60" s="18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3"/>
      <c r="V60" s="23"/>
      <c r="W60" s="23"/>
      <c r="X60" s="23"/>
      <c r="Y60" s="23"/>
      <c r="Z60" s="24"/>
      <c r="AA60" s="24"/>
      <c r="AB60" s="25"/>
      <c r="AC60" s="88"/>
      <c r="AD60" s="22"/>
      <c r="AE60" s="22"/>
      <c r="AF60" s="22"/>
      <c r="AG60" s="22"/>
      <c r="AH60" s="173"/>
      <c r="AI60" s="163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</row>
    <row r="61" spans="1:49" x14ac:dyDescent="0.25">
      <c r="A61" s="62"/>
      <c r="B61" s="63"/>
      <c r="C61" s="64"/>
      <c r="D61" s="65"/>
      <c r="E61" s="21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93"/>
      <c r="AD61" s="24"/>
      <c r="AE61" s="101"/>
      <c r="AF61" s="101"/>
      <c r="AG61" s="101"/>
      <c r="AH61" s="173"/>
      <c r="AI61" s="163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</row>
    <row r="62" spans="1:49" ht="13" thickBot="1" x14ac:dyDescent="0.3">
      <c r="A62" s="62"/>
      <c r="B62" s="63"/>
      <c r="C62" s="64"/>
      <c r="D62" s="80" t="s">
        <v>135</v>
      </c>
      <c r="E62" s="58">
        <f>E55</f>
        <v>168121.83</v>
      </c>
      <c r="F62" s="81">
        <f t="shared" ref="F62:AC62" si="15">F55</f>
        <v>388483.77999999991</v>
      </c>
      <c r="G62" s="59">
        <f t="shared" si="15"/>
        <v>0</v>
      </c>
      <c r="H62" s="59">
        <f t="shared" si="15"/>
        <v>0</v>
      </c>
      <c r="I62" s="59">
        <f t="shared" si="15"/>
        <v>0</v>
      </c>
      <c r="J62" s="59">
        <f t="shared" si="15"/>
        <v>0</v>
      </c>
      <c r="K62" s="59">
        <f t="shared" si="15"/>
        <v>0</v>
      </c>
      <c r="L62" s="59">
        <f t="shared" si="15"/>
        <v>0</v>
      </c>
      <c r="M62" s="59">
        <f t="shared" si="15"/>
        <v>0</v>
      </c>
      <c r="N62" s="59">
        <f t="shared" si="15"/>
        <v>0</v>
      </c>
      <c r="O62" s="59">
        <f t="shared" si="15"/>
        <v>0</v>
      </c>
      <c r="P62" s="59">
        <f t="shared" si="15"/>
        <v>0</v>
      </c>
      <c r="Q62" s="59">
        <f t="shared" si="15"/>
        <v>0</v>
      </c>
      <c r="R62" s="59">
        <f t="shared" si="15"/>
        <v>0</v>
      </c>
      <c r="S62" s="59">
        <f t="shared" si="15"/>
        <v>0</v>
      </c>
      <c r="T62" s="59">
        <f t="shared" si="15"/>
        <v>0</v>
      </c>
      <c r="U62" s="59">
        <f t="shared" si="15"/>
        <v>0</v>
      </c>
      <c r="V62" s="59">
        <f t="shared" si="15"/>
        <v>0</v>
      </c>
      <c r="W62" s="59">
        <f t="shared" si="15"/>
        <v>0</v>
      </c>
      <c r="X62" s="59">
        <f t="shared" si="15"/>
        <v>0</v>
      </c>
      <c r="Y62" s="59">
        <f t="shared" si="15"/>
        <v>0</v>
      </c>
      <c r="Z62" s="59">
        <f t="shared" si="15"/>
        <v>0</v>
      </c>
      <c r="AA62" s="59">
        <f t="shared" si="15"/>
        <v>0</v>
      </c>
      <c r="AB62" s="59">
        <f t="shared" si="15"/>
        <v>0</v>
      </c>
      <c r="AC62" s="93">
        <f t="shared" si="15"/>
        <v>453558.29066597694</v>
      </c>
      <c r="AD62" s="96">
        <f>AD55</f>
        <v>471700.622292616</v>
      </c>
      <c r="AE62" s="96">
        <f>AE55</f>
        <v>835302.76200653717</v>
      </c>
      <c r="AF62" s="96">
        <f>AF55</f>
        <v>842114.87248679844</v>
      </c>
      <c r="AG62" s="96">
        <f>AG55</f>
        <v>849199.46738627052</v>
      </c>
      <c r="AH62" s="173"/>
      <c r="AI62" s="163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</row>
    <row r="63" spans="1:49" x14ac:dyDescent="0.25">
      <c r="A63" s="66" t="s">
        <v>30</v>
      </c>
      <c r="B63" s="67" t="s">
        <v>113</v>
      </c>
      <c r="C63" s="68" t="s">
        <v>122</v>
      </c>
      <c r="D63" s="69" t="s">
        <v>115</v>
      </c>
      <c r="E63" s="70">
        <v>1</v>
      </c>
      <c r="F63" s="70">
        <v>4943.5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94">
        <f>F63</f>
        <v>4943.5</v>
      </c>
      <c r="AD63" s="96">
        <f t="shared" ref="AD63:AD70" si="16">AC63*1.04</f>
        <v>5141.24</v>
      </c>
      <c r="AE63" s="96">
        <f t="shared" ref="AE63:AG79" si="17">AD63*1.04</f>
        <v>5346.8895999999995</v>
      </c>
      <c r="AF63" s="96">
        <f t="shared" si="17"/>
        <v>5560.7651839999999</v>
      </c>
      <c r="AG63" s="96">
        <f t="shared" si="17"/>
        <v>5783.1957913599999</v>
      </c>
      <c r="AH63" s="173"/>
      <c r="AI63" s="163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</row>
    <row r="64" spans="1:49" x14ac:dyDescent="0.25">
      <c r="A64" s="56" t="s">
        <v>30</v>
      </c>
      <c r="B64" s="111" t="s">
        <v>113</v>
      </c>
      <c r="C64" s="72" t="s">
        <v>123</v>
      </c>
      <c r="D64" s="112" t="s">
        <v>115</v>
      </c>
      <c r="E64" s="113">
        <v>1</v>
      </c>
      <c r="F64" s="113">
        <v>3155.28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92">
        <f>F64</f>
        <v>3155.28</v>
      </c>
      <c r="AD64" s="114">
        <f t="shared" si="16"/>
        <v>3281.4912000000004</v>
      </c>
      <c r="AE64" s="114">
        <f t="shared" si="17"/>
        <v>3412.7508480000006</v>
      </c>
      <c r="AF64" s="114">
        <f t="shared" si="17"/>
        <v>3549.2608819200009</v>
      </c>
      <c r="AG64" s="114">
        <f t="shared" si="17"/>
        <v>3691.2313171968012</v>
      </c>
      <c r="AH64" s="173"/>
      <c r="AI64" s="163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</row>
    <row r="65" spans="1:49" x14ac:dyDescent="0.25">
      <c r="A65" s="50" t="s">
        <v>30</v>
      </c>
      <c r="B65" s="115" t="s">
        <v>113</v>
      </c>
      <c r="C65" s="53" t="s">
        <v>124</v>
      </c>
      <c r="D65" s="44" t="s">
        <v>115</v>
      </c>
      <c r="E65" s="45">
        <v>1</v>
      </c>
      <c r="F65" s="45">
        <v>3565.02</v>
      </c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>F65</f>
        <v>3565.02</v>
      </c>
      <c r="AD65" s="96">
        <f t="shared" si="16"/>
        <v>3707.6208000000001</v>
      </c>
      <c r="AE65" s="96">
        <f t="shared" si="17"/>
        <v>3855.9256320000004</v>
      </c>
      <c r="AF65" s="96">
        <f t="shared" si="17"/>
        <v>4010.1626572800005</v>
      </c>
      <c r="AG65" s="96">
        <f t="shared" si="17"/>
        <v>4170.569163571201</v>
      </c>
      <c r="AH65" s="173"/>
      <c r="AI65" s="163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</row>
    <row r="66" spans="1:49" x14ac:dyDescent="0.25">
      <c r="A66" s="50" t="s">
        <v>30</v>
      </c>
      <c r="B66" s="115" t="s">
        <v>113</v>
      </c>
      <c r="C66" s="44" t="s">
        <v>125</v>
      </c>
      <c r="D66" s="44" t="s">
        <v>115</v>
      </c>
      <c r="E66" s="45">
        <v>1</v>
      </c>
      <c r="F66" s="45">
        <v>852.33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>F66</f>
        <v>852.33</v>
      </c>
      <c r="AD66" s="96">
        <f t="shared" si="16"/>
        <v>886.42320000000007</v>
      </c>
      <c r="AE66" s="96">
        <f t="shared" si="17"/>
        <v>921.88012800000013</v>
      </c>
      <c r="AF66" s="96">
        <f t="shared" si="17"/>
        <v>958.75533312000016</v>
      </c>
      <c r="AG66" s="96">
        <f t="shared" si="17"/>
        <v>997.10554644480021</v>
      </c>
      <c r="AH66" s="173"/>
      <c r="AI66" s="163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</row>
    <row r="67" spans="1:49" x14ac:dyDescent="0.25">
      <c r="A67" s="50" t="s">
        <v>16</v>
      </c>
      <c r="B67" s="115" t="s">
        <v>113</v>
      </c>
      <c r="C67" s="44" t="s">
        <v>126</v>
      </c>
      <c r="D67" s="44"/>
      <c r="E67" s="45">
        <v>1</v>
      </c>
      <c r="F67" s="45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5"/>
      <c r="AD67" s="96">
        <f t="shared" si="16"/>
        <v>0</v>
      </c>
      <c r="AE67" s="96">
        <f t="shared" si="17"/>
        <v>0</v>
      </c>
      <c r="AF67" s="96">
        <f t="shared" si="17"/>
        <v>0</v>
      </c>
      <c r="AG67" s="96">
        <f t="shared" si="17"/>
        <v>0</v>
      </c>
      <c r="AH67" s="173"/>
      <c r="AI67" s="163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</row>
    <row r="68" spans="1:49" x14ac:dyDescent="0.25">
      <c r="A68" s="50" t="s">
        <v>41</v>
      </c>
      <c r="B68" s="115" t="s">
        <v>113</v>
      </c>
      <c r="C68" s="50" t="s">
        <v>127</v>
      </c>
      <c r="D68" s="44" t="s">
        <v>115</v>
      </c>
      <c r="E68" s="45">
        <v>1</v>
      </c>
      <c r="F68" s="45">
        <v>300</v>
      </c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5">
        <v>300</v>
      </c>
      <c r="AD68" s="96">
        <f t="shared" si="16"/>
        <v>312</v>
      </c>
      <c r="AE68" s="96">
        <f t="shared" si="17"/>
        <v>324.48</v>
      </c>
      <c r="AF68" s="96">
        <f t="shared" si="17"/>
        <v>337.45920000000001</v>
      </c>
      <c r="AG68" s="96">
        <f t="shared" si="17"/>
        <v>350.95756800000004</v>
      </c>
      <c r="AH68" s="173"/>
      <c r="AI68" s="163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</row>
    <row r="69" spans="1:49" x14ac:dyDescent="0.25">
      <c r="A69" s="50" t="s">
        <v>41</v>
      </c>
      <c r="B69" s="115" t="s">
        <v>113</v>
      </c>
      <c r="C69" s="44" t="s">
        <v>128</v>
      </c>
      <c r="D69" s="44" t="s">
        <v>129</v>
      </c>
      <c r="E69" s="45">
        <v>450</v>
      </c>
      <c r="F69" s="45">
        <v>450</v>
      </c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v>450</v>
      </c>
      <c r="AD69" s="96">
        <f t="shared" si="16"/>
        <v>468</v>
      </c>
      <c r="AE69" s="96">
        <f t="shared" si="17"/>
        <v>486.72</v>
      </c>
      <c r="AF69" s="96">
        <f t="shared" si="17"/>
        <v>506.18880000000007</v>
      </c>
      <c r="AG69" s="96">
        <f t="shared" si="17"/>
        <v>526.43635200000006</v>
      </c>
      <c r="AH69" s="173"/>
      <c r="AI69" s="163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</row>
    <row r="70" spans="1:49" x14ac:dyDescent="0.25">
      <c r="A70" s="50" t="s">
        <v>58</v>
      </c>
      <c r="B70" s="115" t="s">
        <v>130</v>
      </c>
      <c r="C70" s="44" t="s">
        <v>131</v>
      </c>
      <c r="D70" s="44" t="s">
        <v>132</v>
      </c>
      <c r="E70" s="45">
        <v>592.49</v>
      </c>
      <c r="F70" s="45">
        <v>592.49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v>710</v>
      </c>
      <c r="AD70" s="96">
        <f t="shared" si="16"/>
        <v>738.4</v>
      </c>
      <c r="AE70" s="96">
        <f t="shared" si="17"/>
        <v>767.93600000000004</v>
      </c>
      <c r="AF70" s="96">
        <f t="shared" si="17"/>
        <v>798.65344000000005</v>
      </c>
      <c r="AG70" s="96">
        <f t="shared" si="17"/>
        <v>830.59957760000009</v>
      </c>
      <c r="AH70" s="173"/>
      <c r="AI70" s="163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</row>
    <row r="71" spans="1:49" x14ac:dyDescent="0.25">
      <c r="A71" s="120" t="s">
        <v>41</v>
      </c>
      <c r="B71" s="121" t="s">
        <v>140</v>
      </c>
      <c r="C71" s="122" t="s">
        <v>141</v>
      </c>
      <c r="D71" s="122"/>
      <c r="E71" s="123">
        <v>3200</v>
      </c>
      <c r="F71" s="123">
        <v>3200</v>
      </c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3"/>
      <c r="AD71" s="116">
        <f>E71</f>
        <v>3200</v>
      </c>
      <c r="AE71" s="125">
        <f t="shared" si="17"/>
        <v>3328</v>
      </c>
      <c r="AF71" s="125">
        <f t="shared" si="17"/>
        <v>3461.12</v>
      </c>
      <c r="AG71" s="125">
        <f t="shared" si="17"/>
        <v>3599.5648000000001</v>
      </c>
      <c r="AH71" s="173"/>
      <c r="AI71" s="163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</row>
    <row r="72" spans="1:49" x14ac:dyDescent="0.25">
      <c r="A72" s="126" t="s">
        <v>41</v>
      </c>
      <c r="B72" s="121" t="s">
        <v>143</v>
      </c>
      <c r="C72" s="127" t="s">
        <v>148</v>
      </c>
      <c r="D72" s="122" t="s">
        <v>151</v>
      </c>
      <c r="E72" s="116">
        <v>2389.8000000000002</v>
      </c>
      <c r="F72" s="116">
        <v>2389.8000000000002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3"/>
      <c r="AD72" s="116">
        <v>2389.8000000000002</v>
      </c>
      <c r="AE72" s="116">
        <f t="shared" si="17"/>
        <v>2485.3920000000003</v>
      </c>
      <c r="AF72" s="116">
        <f t="shared" si="17"/>
        <v>2584.8076800000003</v>
      </c>
      <c r="AG72" s="116">
        <f t="shared" si="17"/>
        <v>2688.1999872000006</v>
      </c>
      <c r="AH72" s="173"/>
      <c r="AI72" s="163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</row>
    <row r="73" spans="1:49" ht="12" customHeight="1" x14ac:dyDescent="0.25">
      <c r="A73" s="128" t="s">
        <v>41</v>
      </c>
      <c r="B73" s="121" t="s">
        <v>142</v>
      </c>
      <c r="C73" s="122" t="s">
        <v>152</v>
      </c>
      <c r="D73" s="129" t="s">
        <v>63</v>
      </c>
      <c r="E73" s="116">
        <v>3390.43</v>
      </c>
      <c r="F73" s="116">
        <v>3390.43</v>
      </c>
      <c r="G73" s="116">
        <v>3390.43</v>
      </c>
      <c r="H73" s="116">
        <v>3390.43</v>
      </c>
      <c r="I73" s="116">
        <v>3390.43</v>
      </c>
      <c r="J73" s="116">
        <v>3390.43</v>
      </c>
      <c r="K73" s="116">
        <v>3390.43</v>
      </c>
      <c r="L73" s="116">
        <v>3390.43</v>
      </c>
      <c r="M73" s="116">
        <v>3390.43</v>
      </c>
      <c r="N73" s="116">
        <v>3390.43</v>
      </c>
      <c r="O73" s="116">
        <v>3390.43</v>
      </c>
      <c r="P73" s="116">
        <v>3390.43</v>
      </c>
      <c r="Q73" s="116">
        <v>3390.43</v>
      </c>
      <c r="R73" s="116">
        <v>3390.43</v>
      </c>
      <c r="S73" s="116">
        <v>3390.43</v>
      </c>
      <c r="T73" s="116">
        <v>3390.43</v>
      </c>
      <c r="U73" s="116">
        <v>3390.43</v>
      </c>
      <c r="V73" s="116">
        <v>3390.43</v>
      </c>
      <c r="W73" s="116">
        <v>3390.43</v>
      </c>
      <c r="X73" s="116">
        <v>3390.43</v>
      </c>
      <c r="Y73" s="116">
        <v>3390.43</v>
      </c>
      <c r="Z73" s="116">
        <v>3390.43</v>
      </c>
      <c r="AA73" s="116">
        <v>3390.43</v>
      </c>
      <c r="AB73" s="116">
        <v>3390.43</v>
      </c>
      <c r="AC73" s="123"/>
      <c r="AD73" s="116">
        <v>3390.43</v>
      </c>
      <c r="AE73" s="116">
        <f t="shared" si="17"/>
        <v>3526.0472</v>
      </c>
      <c r="AF73" s="116">
        <f t="shared" si="17"/>
        <v>3667.0890880000002</v>
      </c>
      <c r="AG73" s="116">
        <f t="shared" si="17"/>
        <v>3813.7726515200002</v>
      </c>
      <c r="AH73" s="173"/>
      <c r="AI73" s="163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</row>
    <row r="74" spans="1:49" x14ac:dyDescent="0.25">
      <c r="A74" s="126" t="s">
        <v>45</v>
      </c>
      <c r="B74" s="130" t="s">
        <v>150</v>
      </c>
      <c r="C74" s="131" t="s">
        <v>146</v>
      </c>
      <c r="D74" s="132" t="s">
        <v>147</v>
      </c>
      <c r="E74" s="133">
        <v>10937.72</v>
      </c>
      <c r="F74" s="133">
        <v>10937.72</v>
      </c>
      <c r="G74" s="134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6"/>
      <c r="AC74" s="137"/>
      <c r="AD74" s="133">
        <v>10937.72</v>
      </c>
      <c r="AE74" s="116">
        <f t="shared" si="17"/>
        <v>11375.228799999999</v>
      </c>
      <c r="AF74" s="116">
        <f t="shared" si="17"/>
        <v>11830.237951999999</v>
      </c>
      <c r="AG74" s="116">
        <f t="shared" si="17"/>
        <v>12303.44747008</v>
      </c>
      <c r="AH74" s="173"/>
      <c r="AI74" s="163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</row>
    <row r="75" spans="1:49" x14ac:dyDescent="0.25">
      <c r="A75" s="126" t="s">
        <v>45</v>
      </c>
      <c r="B75" s="130" t="s">
        <v>149</v>
      </c>
      <c r="C75" s="131" t="s">
        <v>145</v>
      </c>
      <c r="D75" s="132" t="s">
        <v>147</v>
      </c>
      <c r="E75" s="138">
        <v>4131.6000000000004</v>
      </c>
      <c r="F75" s="138">
        <v>4131.6000000000004</v>
      </c>
      <c r="G75" s="134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6"/>
      <c r="AC75" s="137"/>
      <c r="AD75" s="116">
        <f>AC75*1.04</f>
        <v>0</v>
      </c>
      <c r="AE75" s="116">
        <v>3443</v>
      </c>
      <c r="AF75" s="116">
        <v>3443</v>
      </c>
      <c r="AG75" s="116">
        <f t="shared" si="17"/>
        <v>3580.7200000000003</v>
      </c>
      <c r="AH75" s="173"/>
      <c r="AI75" s="163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</row>
    <row r="76" spans="1:49" x14ac:dyDescent="0.25">
      <c r="A76" s="129" t="s">
        <v>155</v>
      </c>
      <c r="B76" s="121" t="s">
        <v>154</v>
      </c>
      <c r="C76" s="122" t="s">
        <v>153</v>
      </c>
      <c r="D76" s="129" t="s">
        <v>156</v>
      </c>
      <c r="E76" s="123">
        <v>325.8</v>
      </c>
      <c r="F76" s="123">
        <v>325.8</v>
      </c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3"/>
      <c r="AD76" s="116">
        <v>0</v>
      </c>
      <c r="AE76" s="116">
        <v>325.8</v>
      </c>
      <c r="AF76" s="116">
        <v>325.8</v>
      </c>
      <c r="AG76" s="116">
        <f t="shared" si="17"/>
        <v>338.83200000000005</v>
      </c>
      <c r="AH76" s="173"/>
      <c r="AI76" s="163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</row>
    <row r="77" spans="1:49" x14ac:dyDescent="0.25">
      <c r="A77" s="129" t="s">
        <v>41</v>
      </c>
      <c r="B77" s="245" t="s">
        <v>158</v>
      </c>
      <c r="C77" s="122" t="s">
        <v>157</v>
      </c>
      <c r="D77" s="246" t="s">
        <v>151</v>
      </c>
      <c r="E77" s="123">
        <v>554.54</v>
      </c>
      <c r="F77" s="123">
        <v>554.54</v>
      </c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3"/>
      <c r="AD77" s="116">
        <v>0</v>
      </c>
      <c r="AE77" s="116">
        <v>0</v>
      </c>
      <c r="AF77" s="116">
        <v>554.54</v>
      </c>
      <c r="AG77" s="116">
        <f t="shared" si="17"/>
        <v>576.72159999999997</v>
      </c>
      <c r="AH77" s="173"/>
      <c r="AI77" s="163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</row>
    <row r="78" spans="1:49" x14ac:dyDescent="0.25">
      <c r="A78" s="129" t="s">
        <v>24</v>
      </c>
      <c r="B78" s="245">
        <v>44160</v>
      </c>
      <c r="C78" s="122" t="s">
        <v>164</v>
      </c>
      <c r="D78" s="246" t="s">
        <v>163</v>
      </c>
      <c r="E78" s="123">
        <v>159.9</v>
      </c>
      <c r="F78" s="123">
        <v>159.9</v>
      </c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3"/>
      <c r="AD78" s="116">
        <v>0</v>
      </c>
      <c r="AE78" s="116">
        <v>0</v>
      </c>
      <c r="AF78" s="116">
        <v>159.9</v>
      </c>
      <c r="AG78" s="116">
        <f t="shared" si="17"/>
        <v>166.29600000000002</v>
      </c>
      <c r="AH78" s="173"/>
      <c r="AI78" s="163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</row>
    <row r="79" spans="1:49" ht="13" thickBot="1" x14ac:dyDescent="0.3">
      <c r="A79" s="129" t="s">
        <v>166</v>
      </c>
      <c r="B79" s="245">
        <v>44287</v>
      </c>
      <c r="C79" s="122" t="s">
        <v>165</v>
      </c>
      <c r="D79" s="159" t="s">
        <v>167</v>
      </c>
      <c r="E79" s="247">
        <v>5000</v>
      </c>
      <c r="F79" s="185">
        <v>5000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248"/>
      <c r="AC79" s="249"/>
      <c r="AD79" s="250">
        <v>0</v>
      </c>
      <c r="AE79" s="250">
        <v>0</v>
      </c>
      <c r="AF79" s="250">
        <v>5000</v>
      </c>
      <c r="AG79" s="251">
        <f t="shared" si="17"/>
        <v>5200</v>
      </c>
      <c r="AH79" s="173"/>
      <c r="AI79" s="163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</row>
    <row r="80" spans="1:49" ht="13.5" thickBot="1" x14ac:dyDescent="0.35">
      <c r="D80" s="227" t="s">
        <v>133</v>
      </c>
      <c r="E80" s="229">
        <f>SUM(E62:E79)</f>
        <v>199260.10999999996</v>
      </c>
      <c r="F80" s="229">
        <f>SUM(F62:F79)</f>
        <v>432432.18999999989</v>
      </c>
      <c r="G80" s="228">
        <f t="shared" ref="G80:AB80" si="18">SUM(G62:G73)</f>
        <v>3390.43</v>
      </c>
      <c r="H80" s="117">
        <f t="shared" si="18"/>
        <v>3390.43</v>
      </c>
      <c r="I80" s="117">
        <f t="shared" si="18"/>
        <v>3390.43</v>
      </c>
      <c r="J80" s="117">
        <f t="shared" si="18"/>
        <v>3390.43</v>
      </c>
      <c r="K80" s="117">
        <f t="shared" si="18"/>
        <v>3390.43</v>
      </c>
      <c r="L80" s="117">
        <f t="shared" si="18"/>
        <v>3390.43</v>
      </c>
      <c r="M80" s="117">
        <f t="shared" si="18"/>
        <v>3390.43</v>
      </c>
      <c r="N80" s="117">
        <f t="shared" si="18"/>
        <v>3390.43</v>
      </c>
      <c r="O80" s="117">
        <f t="shared" si="18"/>
        <v>3390.43</v>
      </c>
      <c r="P80" s="117">
        <f t="shared" si="18"/>
        <v>3390.43</v>
      </c>
      <c r="Q80" s="117">
        <f t="shared" si="18"/>
        <v>3390.43</v>
      </c>
      <c r="R80" s="117">
        <f t="shared" si="18"/>
        <v>3390.43</v>
      </c>
      <c r="S80" s="117">
        <f t="shared" si="18"/>
        <v>3390.43</v>
      </c>
      <c r="T80" s="117">
        <f t="shared" si="18"/>
        <v>3390.43</v>
      </c>
      <c r="U80" s="117">
        <f t="shared" si="18"/>
        <v>3390.43</v>
      </c>
      <c r="V80" s="117">
        <f t="shared" si="18"/>
        <v>3390.43</v>
      </c>
      <c r="W80" s="117">
        <f t="shared" si="18"/>
        <v>3390.43</v>
      </c>
      <c r="X80" s="117">
        <f t="shared" si="18"/>
        <v>3390.43</v>
      </c>
      <c r="Y80" s="117">
        <f t="shared" si="18"/>
        <v>3390.43</v>
      </c>
      <c r="Z80" s="117">
        <f t="shared" si="18"/>
        <v>3390.43</v>
      </c>
      <c r="AA80" s="117">
        <f t="shared" si="18"/>
        <v>3390.43</v>
      </c>
      <c r="AB80" s="118">
        <f t="shared" si="18"/>
        <v>3390.43</v>
      </c>
      <c r="AC80" s="118">
        <f>SUM(AC62:AC75)</f>
        <v>467534.420665977</v>
      </c>
      <c r="AD80" s="230">
        <f>SUM(AD62:AD78)</f>
        <v>506153.74749261595</v>
      </c>
      <c r="AE80" s="230">
        <f>SUM(AE62:AE79)</f>
        <v>874902.81221453729</v>
      </c>
      <c r="AF80" s="230">
        <f>SUM(AF62:AF79)</f>
        <v>888862.61270311859</v>
      </c>
      <c r="AG80" s="230">
        <f>SUM(AG62:AG78)</f>
        <v>892617.11721124337</v>
      </c>
      <c r="AH80" s="144"/>
      <c r="AI80" s="163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</row>
    <row r="81" spans="1:49" x14ac:dyDescent="0.25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144"/>
      <c r="AI81" s="163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</row>
    <row r="82" spans="1:49" ht="13" x14ac:dyDescent="0.3">
      <c r="D82" s="86"/>
      <c r="E82" s="85"/>
      <c r="AC82" s="2"/>
      <c r="AH82" s="144"/>
      <c r="AI82" s="165"/>
      <c r="AJ82" s="178"/>
      <c r="AK82" s="178"/>
      <c r="AL82" s="178"/>
      <c r="AM82" s="178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</row>
    <row r="83" spans="1:49" ht="13" x14ac:dyDescent="0.3">
      <c r="D83" s="86"/>
      <c r="E83" s="85"/>
      <c r="AC83" s="2"/>
      <c r="AH83" s="144"/>
      <c r="AI83" s="163"/>
      <c r="AJ83" s="179"/>
      <c r="AK83" s="179"/>
      <c r="AL83" s="179"/>
      <c r="AM83" s="179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</row>
    <row r="84" spans="1:49" ht="13" x14ac:dyDescent="0.3">
      <c r="D84" s="86"/>
      <c r="F84" s="85"/>
      <c r="AC84" s="2"/>
      <c r="AH84" s="144"/>
      <c r="AI84" s="163"/>
      <c r="AJ84" s="179"/>
      <c r="AK84" s="179"/>
      <c r="AL84" s="179"/>
      <c r="AM84" s="179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</row>
    <row r="85" spans="1:49" ht="13" x14ac:dyDescent="0.3">
      <c r="D85" s="86"/>
      <c r="F85" s="85"/>
      <c r="AC85" s="2"/>
      <c r="AH85" s="144"/>
      <c r="AI85" s="163"/>
      <c r="AJ85" s="179"/>
      <c r="AK85" s="179"/>
      <c r="AL85" s="179"/>
      <c r="AM85" s="179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</row>
    <row r="86" spans="1:49" x14ac:dyDescent="0.25">
      <c r="D86" s="86"/>
      <c r="F86" s="4"/>
      <c r="AC86" s="2"/>
      <c r="AH86" s="144"/>
      <c r="AI86" s="163"/>
      <c r="AJ86" s="179"/>
      <c r="AK86" s="178"/>
      <c r="AL86" s="179"/>
      <c r="AM86" s="179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</row>
    <row r="87" spans="1:49" x14ac:dyDescent="0.25">
      <c r="D87" s="86"/>
      <c r="F87" s="4"/>
      <c r="AC87" s="2"/>
      <c r="AH87" s="144"/>
      <c r="AI87" s="163"/>
      <c r="AJ87" s="179"/>
      <c r="AK87" s="161"/>
      <c r="AL87" s="179"/>
      <c r="AM87" s="179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</row>
    <row r="88" spans="1:49" x14ac:dyDescent="0.25">
      <c r="D88" s="86"/>
      <c r="F88" s="4"/>
      <c r="AC88" s="2"/>
      <c r="AH88" s="144"/>
      <c r="AI88" s="163"/>
      <c r="AJ88" s="179"/>
      <c r="AK88" s="161"/>
      <c r="AL88" s="179"/>
      <c r="AM88" s="179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</row>
    <row r="89" spans="1:49" x14ac:dyDescent="0.25">
      <c r="D89" s="86"/>
      <c r="F89" s="4"/>
      <c r="AC89" s="2"/>
      <c r="AH89" s="144"/>
      <c r="AI89" s="163"/>
      <c r="AJ89" s="179"/>
      <c r="AK89" s="180"/>
      <c r="AL89" s="179"/>
      <c r="AM89" s="179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</row>
    <row r="90" spans="1:49" ht="13" x14ac:dyDescent="0.3">
      <c r="B90" s="209"/>
      <c r="C90" s="209"/>
      <c r="D90" s="210"/>
      <c r="E90" s="211"/>
      <c r="F90" s="212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13"/>
      <c r="AD90" s="98"/>
      <c r="AH90" s="144"/>
      <c r="AI90" s="163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</row>
    <row r="91" spans="1:49" ht="17" x14ac:dyDescent="0.3">
      <c r="A91" s="3"/>
      <c r="B91" s="231"/>
      <c r="C91" s="231"/>
      <c r="D91" s="231"/>
      <c r="E91" s="231"/>
      <c r="F91" s="214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15"/>
      <c r="AD91" s="98"/>
      <c r="AH91" s="144"/>
      <c r="AI91" s="163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</row>
    <row r="92" spans="1:49" ht="37.5" customHeight="1" x14ac:dyDescent="0.25">
      <c r="B92" s="231"/>
      <c r="C92" s="231"/>
      <c r="D92" s="231"/>
      <c r="E92" s="231"/>
      <c r="F92" s="214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98"/>
      <c r="AH92" s="144"/>
      <c r="AI92" s="163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</row>
    <row r="93" spans="1:49" ht="17" x14ac:dyDescent="0.25">
      <c r="B93" s="214"/>
      <c r="C93" s="214"/>
      <c r="D93" s="214"/>
      <c r="E93" s="214"/>
      <c r="F93" s="214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98"/>
      <c r="AH93" s="144"/>
      <c r="AI93" s="163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</row>
    <row r="94" spans="1:49" ht="13" x14ac:dyDescent="0.25">
      <c r="B94" s="216"/>
      <c r="C94" s="216"/>
      <c r="D94" s="216"/>
      <c r="E94" s="216"/>
      <c r="F94" s="216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98"/>
      <c r="AH94" s="144"/>
      <c r="AI94" s="163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</row>
    <row r="95" spans="1:49" ht="14.5" x14ac:dyDescent="0.25">
      <c r="B95" s="217"/>
      <c r="C95" s="218"/>
      <c r="D95" s="217"/>
      <c r="E95" s="219"/>
      <c r="F95" s="21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98"/>
      <c r="AH95" s="144"/>
      <c r="AI95" s="163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</row>
    <row r="96" spans="1:49" ht="13" x14ac:dyDescent="0.25">
      <c r="B96" s="217"/>
      <c r="C96" s="220"/>
      <c r="D96" s="217"/>
      <c r="E96" s="220"/>
      <c r="F96" s="221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22"/>
      <c r="AH96" s="144"/>
      <c r="AI96" s="163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</row>
    <row r="97" spans="2:49" ht="15.5" x14ac:dyDescent="0.25">
      <c r="B97" s="217"/>
      <c r="C97" s="220"/>
      <c r="D97" s="217"/>
      <c r="E97" s="220"/>
      <c r="F97" s="223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22"/>
      <c r="AH97" s="144"/>
      <c r="AI97" s="163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</row>
    <row r="98" spans="2:49" ht="13" x14ac:dyDescent="0.25">
      <c r="B98" s="217"/>
      <c r="C98" s="220"/>
      <c r="D98" s="217"/>
      <c r="E98" s="220"/>
      <c r="F98" s="224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22"/>
      <c r="AH98" s="144"/>
      <c r="AI98" s="163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</row>
    <row r="99" spans="2:49" ht="15.5" x14ac:dyDescent="0.25">
      <c r="B99" s="217"/>
      <c r="C99" s="220"/>
      <c r="D99" s="217"/>
      <c r="E99" s="220"/>
      <c r="F99" s="223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22"/>
      <c r="AH99" s="144"/>
      <c r="AI99" s="163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</row>
    <row r="100" spans="2:49" ht="15.5" x14ac:dyDescent="0.25">
      <c r="B100" s="217"/>
      <c r="C100" s="220"/>
      <c r="D100" s="217"/>
      <c r="E100" s="220"/>
      <c r="F100" s="223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22"/>
      <c r="AH100" s="144"/>
      <c r="AI100" s="163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</row>
    <row r="101" spans="2:49" ht="15.5" x14ac:dyDescent="0.25">
      <c r="B101" s="217"/>
      <c r="C101" s="220"/>
      <c r="D101" s="217"/>
      <c r="E101" s="220"/>
      <c r="F101" s="223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22"/>
      <c r="AH101" s="144"/>
      <c r="AI101" s="163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</row>
    <row r="102" spans="2:49" ht="15.5" x14ac:dyDescent="0.25">
      <c r="B102" s="217"/>
      <c r="C102" s="220"/>
      <c r="D102" s="217"/>
      <c r="E102" s="220"/>
      <c r="F102" s="223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22"/>
      <c r="AH102" s="144"/>
      <c r="AI102" s="163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</row>
    <row r="103" spans="2:49" ht="15.5" x14ac:dyDescent="0.25">
      <c r="B103" s="217"/>
      <c r="C103" s="220"/>
      <c r="D103" s="217"/>
      <c r="E103" s="220"/>
      <c r="F103" s="223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22"/>
      <c r="AH103" s="144"/>
      <c r="AI103" s="163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</row>
    <row r="104" spans="2:49" ht="15.5" x14ac:dyDescent="0.25">
      <c r="B104" s="217"/>
      <c r="C104" s="220"/>
      <c r="D104" s="217"/>
      <c r="E104" s="220"/>
      <c r="F104" s="223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22"/>
      <c r="AH104" s="144"/>
      <c r="AI104" s="163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</row>
    <row r="105" spans="2:49" ht="15.5" x14ac:dyDescent="0.25">
      <c r="B105" s="217"/>
      <c r="C105" s="220"/>
      <c r="D105" s="217"/>
      <c r="E105" s="220"/>
      <c r="F105" s="223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22"/>
      <c r="AH105" s="144"/>
      <c r="AI105" s="163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</row>
    <row r="106" spans="2:49" ht="13" x14ac:dyDescent="0.25">
      <c r="B106" s="217"/>
      <c r="C106" s="220"/>
      <c r="D106" s="217"/>
      <c r="E106" s="220"/>
      <c r="F106" s="224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22"/>
      <c r="AH106" s="144"/>
      <c r="AI106" s="163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</row>
    <row r="107" spans="2:49" ht="13" x14ac:dyDescent="0.25">
      <c r="B107" s="217"/>
      <c r="C107" s="220"/>
      <c r="D107" s="217"/>
      <c r="E107" s="220"/>
      <c r="F107" s="221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22"/>
      <c r="AH107" s="144"/>
      <c r="AI107" s="163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</row>
    <row r="108" spans="2:49" ht="13" x14ac:dyDescent="0.25">
      <c r="B108" s="216"/>
      <c r="C108" s="225"/>
      <c r="D108" s="217"/>
      <c r="E108" s="225"/>
      <c r="F108" s="221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98"/>
      <c r="AH108" s="144"/>
      <c r="AI108" s="163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</row>
    <row r="109" spans="2:49" x14ac:dyDescent="0.25">
      <c r="B109" s="209"/>
      <c r="C109" s="209"/>
      <c r="D109" s="209"/>
      <c r="E109" s="211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98"/>
      <c r="AH109" s="144"/>
      <c r="AI109" s="163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</row>
    <row r="110" spans="2:49" x14ac:dyDescent="0.25">
      <c r="B110" s="209"/>
      <c r="C110" s="209"/>
      <c r="D110" s="209"/>
      <c r="E110" s="211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98"/>
    </row>
    <row r="111" spans="2:49" x14ac:dyDescent="0.25">
      <c r="B111" s="209"/>
      <c r="C111" s="209"/>
      <c r="D111" s="209"/>
      <c r="E111" s="211"/>
      <c r="F111" s="226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98"/>
    </row>
    <row r="112" spans="2:49" x14ac:dyDescent="0.25">
      <c r="B112" s="209"/>
      <c r="C112" s="209"/>
      <c r="D112" s="209"/>
      <c r="E112" s="211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98"/>
    </row>
    <row r="113" spans="2:30" x14ac:dyDescent="0.25">
      <c r="B113" s="209"/>
      <c r="C113" s="209"/>
      <c r="D113" s="209"/>
      <c r="E113" s="211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98"/>
    </row>
    <row r="114" spans="2:30" x14ac:dyDescent="0.25">
      <c r="B114" s="209"/>
      <c r="C114" s="209"/>
      <c r="D114" s="209"/>
      <c r="E114" s="211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98"/>
    </row>
    <row r="115" spans="2:30" x14ac:dyDescent="0.25">
      <c r="B115" s="209"/>
      <c r="C115" s="209"/>
      <c r="D115" s="209"/>
      <c r="E115" s="211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98"/>
    </row>
  </sheetData>
  <autoFilter ref="A1:A115" xr:uid="{9216769D-5030-4A9C-8D6B-5C7F2737A66D}"/>
  <mergeCells count="12">
    <mergeCell ref="AR12:AT12"/>
    <mergeCell ref="A58:AD58"/>
    <mergeCell ref="A2:AC2"/>
    <mergeCell ref="AH1:AN1"/>
    <mergeCell ref="AH2:AN2"/>
    <mergeCell ref="A1:AD1"/>
    <mergeCell ref="A57:AD57"/>
    <mergeCell ref="B91:C91"/>
    <mergeCell ref="D91:E91"/>
    <mergeCell ref="B92:C92"/>
    <mergeCell ref="D92:E92"/>
    <mergeCell ref="AP12:AQ1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1" fitToHeight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 List</vt:lpstr>
      <vt:lpstr>'Asset List'!Print_Area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Melanie Camilleri</cp:lastModifiedBy>
  <cp:revision/>
  <cp:lastPrinted>2021-05-17T08:25:53Z</cp:lastPrinted>
  <dcterms:created xsi:type="dcterms:W3CDTF">2017-04-04T18:35:16Z</dcterms:created>
  <dcterms:modified xsi:type="dcterms:W3CDTF">2021-05-17T09:33:36Z</dcterms:modified>
  <cp:contentStatus/>
</cp:coreProperties>
</file>